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1- Phase Préparatoire\VALIDATION FRANCK\"/>
    </mc:Choice>
  </mc:AlternateContent>
  <xr:revisionPtr revIDLastSave="0" documentId="8_{595BAE28-E067-4701-8EE5-53AEC86D7CA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5B03- BPU LOT 5" sheetId="1" r:id="rId1"/>
  </sheets>
  <definedNames>
    <definedName name="_xlnm.Print_Area" localSheetId="0">'25B03- BPU LOT 5'!$A$1:$R$281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0" i="1" l="1"/>
  <c r="O47" i="1" l="1"/>
  <c r="J47" i="1"/>
  <c r="P47" i="1" l="1"/>
  <c r="O274" i="1"/>
  <c r="O275" i="1"/>
  <c r="O276" i="1"/>
  <c r="O277" i="1"/>
  <c r="J127" i="1"/>
  <c r="O127" i="1"/>
  <c r="J128" i="1"/>
  <c r="O128" i="1"/>
  <c r="J129" i="1"/>
  <c r="O129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J165" i="1"/>
  <c r="J166" i="1"/>
  <c r="J167" i="1"/>
  <c r="J168" i="1"/>
  <c r="J169" i="1"/>
  <c r="J170" i="1"/>
  <c r="J171" i="1"/>
  <c r="J172" i="1"/>
  <c r="J173" i="1"/>
  <c r="J174" i="1"/>
  <c r="P174" i="1" s="1"/>
  <c r="J175" i="1"/>
  <c r="J176" i="1"/>
  <c r="J177" i="1"/>
  <c r="J178" i="1"/>
  <c r="J179" i="1"/>
  <c r="J180" i="1"/>
  <c r="J181" i="1"/>
  <c r="J182" i="1"/>
  <c r="P182" i="1" s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P238" i="1" s="1"/>
  <c r="J239" i="1"/>
  <c r="J240" i="1"/>
  <c r="J241" i="1"/>
  <c r="J242" i="1"/>
  <c r="J243" i="1"/>
  <c r="J244" i="1"/>
  <c r="J245" i="1"/>
  <c r="J246" i="1"/>
  <c r="P246" i="1" s="1"/>
  <c r="J247" i="1"/>
  <c r="P247" i="1" s="1"/>
  <c r="J248" i="1"/>
  <c r="J249" i="1"/>
  <c r="J250" i="1"/>
  <c r="J251" i="1"/>
  <c r="J252" i="1"/>
  <c r="J253" i="1"/>
  <c r="J254" i="1"/>
  <c r="P254" i="1" s="1"/>
  <c r="J255" i="1"/>
  <c r="P255" i="1" s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164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J130" i="1"/>
  <c r="J131" i="1"/>
  <c r="J132" i="1"/>
  <c r="J133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O150" i="1"/>
  <c r="O151" i="1"/>
  <c r="O152" i="1"/>
  <c r="O153" i="1"/>
  <c r="O154" i="1"/>
  <c r="O155" i="1"/>
  <c r="O156" i="1"/>
  <c r="O157" i="1"/>
  <c r="O158" i="1"/>
  <c r="O159" i="1"/>
  <c r="J151" i="1"/>
  <c r="J152" i="1"/>
  <c r="J153" i="1"/>
  <c r="J154" i="1"/>
  <c r="J155" i="1"/>
  <c r="J156" i="1"/>
  <c r="J157" i="1"/>
  <c r="J158" i="1"/>
  <c r="J159" i="1"/>
  <c r="J150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O48" i="1"/>
  <c r="O49" i="1"/>
  <c r="O50" i="1"/>
  <c r="O51" i="1"/>
  <c r="O52" i="1"/>
  <c r="O53" i="1"/>
  <c r="O54" i="1"/>
  <c r="O55" i="1"/>
  <c r="O56" i="1"/>
  <c r="O57" i="1"/>
  <c r="O58" i="1"/>
  <c r="O59" i="1"/>
  <c r="O46" i="1"/>
  <c r="J48" i="1"/>
  <c r="J49" i="1"/>
  <c r="J50" i="1"/>
  <c r="J51" i="1"/>
  <c r="J52" i="1"/>
  <c r="J53" i="1"/>
  <c r="J54" i="1"/>
  <c r="J55" i="1"/>
  <c r="J56" i="1"/>
  <c r="J57" i="1"/>
  <c r="J58" i="1"/>
  <c r="J59" i="1"/>
  <c r="J46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19" i="1"/>
  <c r="J276" i="1"/>
  <c r="O18" i="1"/>
  <c r="O17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P19" i="1" l="1"/>
  <c r="P258" i="1"/>
  <c r="P250" i="1"/>
  <c r="P242" i="1"/>
  <c r="P234" i="1"/>
  <c r="P186" i="1"/>
  <c r="P178" i="1"/>
  <c r="P170" i="1"/>
  <c r="P129" i="1"/>
  <c r="P70" i="1"/>
  <c r="P251" i="1"/>
  <c r="P243" i="1"/>
  <c r="P128" i="1"/>
  <c r="P127" i="1"/>
  <c r="P248" i="1"/>
  <c r="P244" i="1"/>
  <c r="P221" i="1"/>
  <c r="P239" i="1"/>
  <c r="P235" i="1"/>
  <c r="P256" i="1"/>
  <c r="P252" i="1"/>
  <c r="P240" i="1"/>
  <c r="P236" i="1"/>
  <c r="P232" i="1"/>
  <c r="P228" i="1"/>
  <c r="P224" i="1"/>
  <c r="P220" i="1"/>
  <c r="P216" i="1"/>
  <c r="P257" i="1"/>
  <c r="P253" i="1"/>
  <c r="P249" i="1"/>
  <c r="P245" i="1"/>
  <c r="P241" i="1"/>
  <c r="P237" i="1"/>
  <c r="P164" i="1"/>
  <c r="P259" i="1"/>
  <c r="P260" i="1"/>
  <c r="P184" i="1"/>
  <c r="P176" i="1"/>
  <c r="P172" i="1"/>
  <c r="P191" i="1"/>
  <c r="P183" i="1"/>
  <c r="P179" i="1"/>
  <c r="P175" i="1"/>
  <c r="P171" i="1"/>
  <c r="P215" i="1"/>
  <c r="P214" i="1"/>
  <c r="P230" i="1"/>
  <c r="P227" i="1"/>
  <c r="P233" i="1"/>
  <c r="P226" i="1"/>
  <c r="P222" i="1"/>
  <c r="P218" i="1"/>
  <c r="P217" i="1"/>
  <c r="P211" i="1"/>
  <c r="P207" i="1"/>
  <c r="P195" i="1"/>
  <c r="P231" i="1"/>
  <c r="P229" i="1"/>
  <c r="P225" i="1"/>
  <c r="P223" i="1"/>
  <c r="P219" i="1"/>
  <c r="P208" i="1"/>
  <c r="P204" i="1"/>
  <c r="P200" i="1"/>
  <c r="P196" i="1"/>
  <c r="P201" i="1"/>
  <c r="P197" i="1"/>
  <c r="P193" i="1"/>
  <c r="P113" i="1"/>
  <c r="P101" i="1"/>
  <c r="P97" i="1"/>
  <c r="P199" i="1"/>
  <c r="P198" i="1"/>
  <c r="P194" i="1"/>
  <c r="P212" i="1"/>
  <c r="P209" i="1"/>
  <c r="P205" i="1"/>
  <c r="P202" i="1"/>
  <c r="P213" i="1"/>
  <c r="P210" i="1"/>
  <c r="P206" i="1"/>
  <c r="P203" i="1"/>
  <c r="P189" i="1"/>
  <c r="P173" i="1"/>
  <c r="P177" i="1"/>
  <c r="P266" i="1"/>
  <c r="P169" i="1"/>
  <c r="P165" i="1"/>
  <c r="P267" i="1"/>
  <c r="P263" i="1"/>
  <c r="P261" i="1"/>
  <c r="P166" i="1"/>
  <c r="P265" i="1"/>
  <c r="P168" i="1"/>
  <c r="P192" i="1"/>
  <c r="P188" i="1"/>
  <c r="P190" i="1"/>
  <c r="P187" i="1"/>
  <c r="P185" i="1"/>
  <c r="P181" i="1"/>
  <c r="P180" i="1"/>
  <c r="P134" i="1"/>
  <c r="P264" i="1"/>
  <c r="P167" i="1"/>
  <c r="P262" i="1"/>
  <c r="P269" i="1"/>
  <c r="P268" i="1"/>
  <c r="P123" i="1"/>
  <c r="P115" i="1"/>
  <c r="P122" i="1"/>
  <c r="P114" i="1"/>
  <c r="P124" i="1"/>
  <c r="P96" i="1"/>
  <c r="P102" i="1"/>
  <c r="P119" i="1"/>
  <c r="P131" i="1"/>
  <c r="P126" i="1"/>
  <c r="P118" i="1"/>
  <c r="P138" i="1"/>
  <c r="P130" i="1"/>
  <c r="P125" i="1"/>
  <c r="P121" i="1"/>
  <c r="P117" i="1"/>
  <c r="P109" i="1"/>
  <c r="P105" i="1"/>
  <c r="P120" i="1"/>
  <c r="P116" i="1"/>
  <c r="P155" i="1"/>
  <c r="P110" i="1"/>
  <c r="P106" i="1"/>
  <c r="P143" i="1"/>
  <c r="P66" i="1"/>
  <c r="P111" i="1"/>
  <c r="P107" i="1"/>
  <c r="P103" i="1"/>
  <c r="P99" i="1"/>
  <c r="P90" i="1"/>
  <c r="P82" i="1"/>
  <c r="P78" i="1"/>
  <c r="P141" i="1"/>
  <c r="P137" i="1"/>
  <c r="P133" i="1"/>
  <c r="P83" i="1"/>
  <c r="P79" i="1"/>
  <c r="P156" i="1"/>
  <c r="P152" i="1"/>
  <c r="P112" i="1"/>
  <c r="P108" i="1"/>
  <c r="P104" i="1"/>
  <c r="P100" i="1"/>
  <c r="P98" i="1"/>
  <c r="P142" i="1"/>
  <c r="P139" i="1"/>
  <c r="P135" i="1"/>
  <c r="P69" i="1"/>
  <c r="P159" i="1"/>
  <c r="P151" i="1"/>
  <c r="P140" i="1"/>
  <c r="P136" i="1"/>
  <c r="P132" i="1"/>
  <c r="P91" i="1"/>
  <c r="P144" i="1"/>
  <c r="P145" i="1"/>
  <c r="P150" i="1"/>
  <c r="P25" i="1"/>
  <c r="P157" i="1"/>
  <c r="P153" i="1"/>
  <c r="P89" i="1"/>
  <c r="P65" i="1"/>
  <c r="P88" i="1"/>
  <c r="P76" i="1"/>
  <c r="P72" i="1"/>
  <c r="P64" i="1"/>
  <c r="P73" i="1"/>
  <c r="P158" i="1"/>
  <c r="P154" i="1"/>
  <c r="P75" i="1"/>
  <c r="P67" i="1"/>
  <c r="P74" i="1"/>
  <c r="P71" i="1"/>
  <c r="P68" i="1"/>
  <c r="P84" i="1"/>
  <c r="P80" i="1"/>
  <c r="P41" i="1"/>
  <c r="P37" i="1"/>
  <c r="P33" i="1"/>
  <c r="P29" i="1"/>
  <c r="P21" i="1"/>
  <c r="P86" i="1"/>
  <c r="P40" i="1"/>
  <c r="P36" i="1"/>
  <c r="P32" i="1"/>
  <c r="P28" i="1"/>
  <c r="P24" i="1"/>
  <c r="P20" i="1"/>
  <c r="P87" i="1"/>
  <c r="P81" i="1"/>
  <c r="P77" i="1"/>
  <c r="P85" i="1"/>
  <c r="P38" i="1"/>
  <c r="P34" i="1"/>
  <c r="P30" i="1"/>
  <c r="P26" i="1"/>
  <c r="P22" i="1"/>
  <c r="P56" i="1"/>
  <c r="P39" i="1"/>
  <c r="P31" i="1"/>
  <c r="P27" i="1"/>
  <c r="P23" i="1"/>
  <c r="P35" i="1"/>
  <c r="J277" i="1"/>
  <c r="J275" i="1"/>
  <c r="J274" i="1"/>
  <c r="P274" i="1" l="1"/>
  <c r="P275" i="1"/>
  <c r="P276" i="1"/>
  <c r="P277" i="1"/>
  <c r="P50" i="1" l="1"/>
  <c r="P46" i="1"/>
  <c r="P55" i="1"/>
  <c r="P49" i="1"/>
  <c r="P52" i="1"/>
  <c r="P54" i="1"/>
  <c r="P51" i="1"/>
  <c r="P48" i="1"/>
  <c r="P58" i="1"/>
  <c r="P57" i="1"/>
  <c r="P53" i="1"/>
  <c r="P59" i="1" l="1"/>
  <c r="J17" i="1"/>
  <c r="J18" i="1"/>
  <c r="P18" i="1" l="1"/>
  <c r="P17" i="1"/>
</calcChain>
</file>

<file path=xl/sharedStrings.xml><?xml version="1.0" encoding="utf-8"?>
<sst xmlns="http://schemas.openxmlformats.org/spreadsheetml/2006/main" count="1058" uniqueCount="592">
  <si>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</si>
  <si>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</si>
  <si>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</si>
  <si>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</si>
  <si>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</si>
  <si>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</si>
  <si>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</si>
  <si>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</si>
  <si>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</si>
  <si>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</si>
  <si>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</si>
  <si>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</si>
  <si>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</si>
  <si>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</si>
  <si>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</si>
  <si>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</si>
  <si>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</si>
  <si>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</si>
  <si>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</si>
  <si>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</si>
  <si>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</si>
  <si>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</si>
  <si>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</si>
  <si>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</si>
  <si>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</si>
  <si>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</si>
  <si>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</si>
  <si>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Annexe n° 1/5 à l'acte d'engagement - Bordereau des prix unitaires (BPU)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</si>
  <si>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LUMINAIRES</t>
    </r>
  </si>
  <si>
    <t>Désignation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</si>
  <si>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SOURCES ECLAIRAGE</t>
    </r>
  </si>
  <si>
    <t>N/C</t>
  </si>
  <si>
    <t>Etude d'éclairage (conformité, adéquation, optimisation)</t>
  </si>
  <si>
    <t>Pose d'éclairages - Hauteur de plafond supérieur à 2,50m jusqu'à 5m</t>
  </si>
  <si>
    <t>Pose d'éclairages - Hauteur de plafond supérieur à 5m jusqu'à 7m</t>
  </si>
  <si>
    <t>Pose d'éclairages - Hauteur de plafond standard jusqu'à 2,50m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</si>
  <si>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DALLES LED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</si>
  <si>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DRIVER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</si>
  <si>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PROJECTEURS EXTERIEURS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</si>
  <si>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ACCESSOIRES</t>
    </r>
  </si>
  <si>
    <t>Source LED RETROFIT Refled ES50 4,2w 345lm 830 36°</t>
  </si>
  <si>
    <t>Source LED RETROFIT Refled ES50 4,2w 345lm 840 36°</t>
  </si>
  <si>
    <t>Source LED RETROFIT Refled ES50 5w 345lm dim 830 36°</t>
  </si>
  <si>
    <t>Source LED RETROFIT Refled ES50 5w 345lm dim 840 36°</t>
  </si>
  <si>
    <t>Source LED RETROFIT Refled ES50 6,2w 425lm 830 36°</t>
  </si>
  <si>
    <t>Source LED RETROFIT Refled ES50 6,2w 425lm 840 36°</t>
  </si>
  <si>
    <t>Source LED RETROFIT Refled ES50 6w 400m 830 110°</t>
  </si>
  <si>
    <t>Source LED RETROFIT Refled ES50 6w 400m 840 110°</t>
  </si>
  <si>
    <t>Source LED RETROFIT Refled ES50 5,5w 425m dim 830 36°</t>
  </si>
  <si>
    <t>Source LED RETROFIT Refled ES50 5,5w 425m dim 840 36°</t>
  </si>
  <si>
    <t xml:space="preserve">Source LED RETROFIT Toledo retro a60 7w 806lm 827 E27 </t>
  </si>
  <si>
    <t>Source LED RETROFIT Toledo retro a60 7w 806lm 827 B22</t>
  </si>
  <si>
    <t>Source LED RETROFIT Toledo retro a60 7w 806lm 840 B23</t>
  </si>
  <si>
    <t xml:space="preserve">Source LED RETROFIT Toledo retro a60 7w 806lm dim 827 e27 </t>
  </si>
  <si>
    <t>Source LED RETROFIT Toledo retro a60 7w 806lm dim 827 B22</t>
  </si>
  <si>
    <t>Source LED RETROFIT Toledo retro a60 8w 1055lm 827 e27</t>
  </si>
  <si>
    <t>Source LED RETROFIT Toledo retro a60 8w 1055lm 840 e27</t>
  </si>
  <si>
    <t>Source LED RETROFIT Toledo retro a70 11w 1521lm 827 e27</t>
  </si>
  <si>
    <t>Source LED RETROFIT Toledo R7s 78mm 8w 1055lm dim 827</t>
  </si>
  <si>
    <t>Source LED RETROFIT Toledo R7s 118mm 12,5w 1521lm 827</t>
  </si>
  <si>
    <t>Source LED RETROFIT Toledo R7s 118mm 15w 2000lm dim 827</t>
  </si>
  <si>
    <t>Source LED RETROFIT Toledo R7s 118mm 8w 1055lm  827</t>
  </si>
  <si>
    <t>Source LED RETROFIT Toledo R7s 118mm 8w 1055lm  840</t>
  </si>
  <si>
    <t>SYLVANIA</t>
  </si>
  <si>
    <t>Panneau dalles LED UGR 16  300x1200 prismatique 36W IRC95 3000k/4000k</t>
  </si>
  <si>
    <t>Panneau dalles LED UGR 16  300x1200  prismatique 36W IRC95 DALI DT8</t>
  </si>
  <si>
    <t>Panneau dalles LED UGR 16  300x1200 prismatique 27W 125lm/m 3000K</t>
  </si>
  <si>
    <t>Panneau dalles LED UGR 16  300x1200  prismatique 27W 125lm/m 4000K</t>
  </si>
  <si>
    <t>Panneau dalles LED UGR 16  600x600 prismatique 36W IRC95 3000k/4000k</t>
  </si>
  <si>
    <t>Panneau dalles LED UGR 16  600x600  prismatique 36W IRC95 DALI DT8</t>
  </si>
  <si>
    <t>Panneau dalles LED UGR 16  600x600 prismatique 27W 125lm/m 3000K</t>
  </si>
  <si>
    <t>Panneau dalles LED UGR 16  600x600 prismatique 27W 3000k sensor IR</t>
  </si>
  <si>
    <t>Panneau dalles LED UGR 16  600x600 prismatique 27W 125lm/m 4000K</t>
  </si>
  <si>
    <t>Panneau dalles LED UGR 16  600x600 prismatique 27W 4000k sensor IR</t>
  </si>
  <si>
    <t xml:space="preserve">Panneau dalles LED UGR 16  670x670 prismatique 27W 3000k </t>
  </si>
  <si>
    <t xml:space="preserve">Panneau dalles LED UGR 16  670x670 prismatique 27W 4000k </t>
  </si>
  <si>
    <t>Avila dalle LED UGR 19 600x600 opale 40W 3400Lm IP40 4000k et driver on/off</t>
  </si>
  <si>
    <t>BURGOS 3012B.015</t>
  </si>
  <si>
    <t>BURGOS 3012B.016</t>
  </si>
  <si>
    <t>BURGOS 3012B.112</t>
  </si>
  <si>
    <t>BURGOS 3012B.113</t>
  </si>
  <si>
    <t>BURGOS 6060B.015</t>
  </si>
  <si>
    <t>BURGOS 6060B.016</t>
  </si>
  <si>
    <t>BURGOS 6060B.112</t>
  </si>
  <si>
    <t>BURGOS 6060B.112.6</t>
  </si>
  <si>
    <t>BURGOS 6060B.113</t>
  </si>
  <si>
    <t>BURGOS 6060B.113.6</t>
  </si>
  <si>
    <t>BURGOS 6767B.112</t>
  </si>
  <si>
    <t>BURGOS 6767B.113</t>
  </si>
  <si>
    <t>HEXALIGHTING</t>
  </si>
  <si>
    <t>TRIDONIC</t>
  </si>
  <si>
    <t>MEANWELL</t>
  </si>
  <si>
    <t>DRIVER ON/OFF Alimentation 100W 24v on/off</t>
  </si>
  <si>
    <t>DRIVER ON/OFF Alimentation 200W 24v on/off</t>
  </si>
  <si>
    <t>DRIVER ON/OFF Alimentation 35W 24v on/off</t>
  </si>
  <si>
    <t>DRIVER ON/OFF Alimentation 60W 24v on/off</t>
  </si>
  <si>
    <t>DRIVER ON/OFF Alimentation 240W 24V IP65</t>
  </si>
  <si>
    <t>DRIVER ON/OFF Alimentation 35W 24V IP65</t>
  </si>
  <si>
    <t>DRIVER ON/OFF Alimentation 100W 24V IP65</t>
  </si>
  <si>
    <t>DRIVER ON/OFF Alimentation 150W 24V IP65</t>
  </si>
  <si>
    <t>DRIVER ON/OFF Alimentation 200W 24V IP65</t>
  </si>
  <si>
    <t>DRIVER ON/OFF Alimentation 75W 24V IP65</t>
  </si>
  <si>
    <t>DRIVER DALI 20W DALI/PUSH 100-1050ma</t>
  </si>
  <si>
    <t>DRIVER DALI 20W DALI/PUSH 300ma Jack femelle</t>
  </si>
  <si>
    <t>DRIVER DALI 20W DALI/PUSH 350ma Jack femelle</t>
  </si>
  <si>
    <t>DRIVER DALI 20W DALI/PUSH 500ma Jack femelle</t>
  </si>
  <si>
    <t xml:space="preserve">DRIVER DALI 27W DALI/PUSH 100-500ma </t>
  </si>
  <si>
    <t>DRIVER DALI 45W DALI/PUSH 1050ma Jack femelle</t>
  </si>
  <si>
    <t xml:space="preserve">DRIVER DALI 45W DALI/PUSH 100-1050ma </t>
  </si>
  <si>
    <t>DRIVER DALI 45W DALI/PUSH 600ma Jack femelle</t>
  </si>
  <si>
    <t>DRIVER DALI 45W DALI/PUSH 700ma Jack femelle</t>
  </si>
  <si>
    <t>DRIVER DALI 45W DALI/PUSH 950ma Jack femelle</t>
  </si>
  <si>
    <t>DRIVER DALI 1500ma connecteur Jack F</t>
  </si>
  <si>
    <t>DRIVER 24V Alimentation 100W 24v DALI/Push</t>
  </si>
  <si>
    <t>DRIVER 24V Alimentation 150W 24v DALI/Push</t>
  </si>
  <si>
    <t>DRIVER 24V Alimentation 35W 24v DALI/Push</t>
  </si>
  <si>
    <t>DRIVER 24V Alimentation 60W 24v DALI/Push</t>
  </si>
  <si>
    <t>DRIVER Gradation de phase 44W 1050ma Jack femelle</t>
  </si>
  <si>
    <t>DRIVER Gradation de phase 8W 180ma + connecteur</t>
  </si>
  <si>
    <t>DRIVER Gradation de phase 44W 700-1050ma</t>
  </si>
  <si>
    <t>Projecteur POG 100W 3000K noir</t>
  </si>
  <si>
    <t>EXALUM</t>
  </si>
  <si>
    <t>Projecteur POG 100W 4000K noir</t>
  </si>
  <si>
    <t>Projecteur POG 30W 3000K noir</t>
  </si>
  <si>
    <t>Projecteur POG 30W 3000K noir sensor</t>
  </si>
  <si>
    <t>Projecteur POG 30W 4000K noir</t>
  </si>
  <si>
    <t>Projecteur POG 30W 4000K noir sensor</t>
  </si>
  <si>
    <t>Projecteur POG 50W 3000K noir</t>
  </si>
  <si>
    <t>Projecteur POG 50W 3000K noir sensor</t>
  </si>
  <si>
    <t>Projecteur POG 50W 4000K noir</t>
  </si>
  <si>
    <t>Projecteur POG 50W 4000K noir sensor</t>
  </si>
  <si>
    <t>LCI</t>
  </si>
  <si>
    <t xml:space="preserve">BEG </t>
  </si>
  <si>
    <t>ZUMTOBEL</t>
  </si>
  <si>
    <t>COLORS</t>
  </si>
  <si>
    <t>Strip LED D8160 10,6W/m 4000k IRC80 IP20 L=5m</t>
  </si>
  <si>
    <t>Strip LED D8160 10,6W/m 2700k IRC80 IP20 L=5m</t>
  </si>
  <si>
    <t>Strip LED D8160 10,6W/m 3000k IRC80 IP20 L=5m</t>
  </si>
  <si>
    <t>Strip LED D880 5,4W/m 4000k IRC80 IP20 L=5m</t>
  </si>
  <si>
    <t>Strip LED D880 5,4W/m 2700k IRC80 IP20 L=5m</t>
  </si>
  <si>
    <t>Strip LED D880 5,4W/m 3000k IRC80 IP20 L=5m</t>
  </si>
  <si>
    <t xml:space="preserve"> Strip LED COF 10W IRC90 IP65 4000k L=5m </t>
  </si>
  <si>
    <t xml:space="preserve"> Strip LED COF 10W IRC90 IP65 2700k L=5m </t>
  </si>
  <si>
    <t xml:space="preserve"> Strip LED COF 10W IRC90 IP65 3000k L=5m </t>
  </si>
  <si>
    <t xml:space="preserve"> Strip LED COF 10W IRC90 IP20 4000k L=5m </t>
  </si>
  <si>
    <t xml:space="preserve"> Strip LED COF 10W IRC90 IP20 2700k L=5m </t>
  </si>
  <si>
    <t xml:space="preserve"> Strip LED COF 10W IRC90 IP20 3000k L=5m </t>
  </si>
  <si>
    <t>Strip LED DS8128 12,7W/m 4000K IRC90 IP20 L=5m</t>
  </si>
  <si>
    <t>Strip LED DS8128 12,7W/m 2700K IRC90 IP20 L=5m</t>
  </si>
  <si>
    <t>Strip LED DS8128 12,7W/m 3000K IRC90 IP20 L=5m</t>
  </si>
  <si>
    <t>Strip LED DS8160 16,4W/m 4000K IRC90 IP20 L=5m</t>
  </si>
  <si>
    <t>Strip LED DS8160 16,4W/m 2700K IRC90 IP20 L=5m</t>
  </si>
  <si>
    <t>Strip LED DS8160 16,4W/m 3000K IRC90 IP20 L=5m</t>
  </si>
  <si>
    <t>Strip LED DS8192 25W/m 4000K IRC90 IP20 L=5m</t>
  </si>
  <si>
    <t>Strip LED DS8192 25W/m 2700K IRC90 IP20 L=5m</t>
  </si>
  <si>
    <t>Strip LED DS8192 25W/m 3000K IRC90 IP20 L=5m</t>
  </si>
  <si>
    <t>Douille GU10 CII connecteur auto + repiquage + serre-câble</t>
  </si>
  <si>
    <t>Télécommande DL LED 12W RGB+CW-WW slim IP44 + driver</t>
  </si>
  <si>
    <t>Télécommande DL LED 6W RGB+CW-WW slim IP44 + driver</t>
  </si>
  <si>
    <t>Détecteur de présence 24M DIM 1-10V FAUX PLAF</t>
  </si>
  <si>
    <t>GESTION D'ECLAIRAGE - Contrôleur universel 5 en 1</t>
  </si>
  <si>
    <t>GESTION D'ECLAIRAGE - Interupteur pour gestion DALI DT6 avec alim bus intŽgrŽe</t>
  </si>
  <si>
    <t>GESTION D'ECLAIRAGE - Interupteur pour gestion DALI DT8 CCT avec alim bus intŽgrŽe</t>
  </si>
  <si>
    <t>GESTION D'ECLAIRAGE - Interupteur pour gestion DALI DT8 RGB avec alim bus intŽgrŽe</t>
  </si>
  <si>
    <t>GESTION D'ECLAIRAGE - Interrupteur 4 boutons DALI</t>
  </si>
  <si>
    <t>GESTION D'ECLAIRAGE - Interrupteur 8 boutons DALI</t>
  </si>
  <si>
    <t>GESTION D'ECLAIRAGE - Alimentation bus DALI rail Din 250ma</t>
  </si>
  <si>
    <t>GESTION D'ECLAIRAGE - Alimentation bus DALI boite murale 100ma</t>
  </si>
  <si>
    <t>GESTION D'ECLAIRAGE - Alimentation bus DALI libre 250ma</t>
  </si>
  <si>
    <t>GESTION D'ECLAIRAGE - Recepteur DALI RGBW 24V</t>
  </si>
  <si>
    <t xml:space="preserve">GESTION D'ECLAIRAGE - Telecommande pour cellule DALI </t>
  </si>
  <si>
    <t>GESTION D'ECLAIRAGE - Programateur SCENECOM DALI 2</t>
  </si>
  <si>
    <t>GESTION D'ECLAIRAGE - Cellule de dŽtection/crŽpusculaire DALI-2 encastrŽ</t>
  </si>
  <si>
    <t>GESTION D'ECLAIRAGE - Cellule de dŽtection/crŽpusculaire DALI-2 saillie</t>
  </si>
  <si>
    <t xml:space="preserve">GESTION D'ECLAIRAGE - Dimlite SINGLE </t>
  </si>
  <si>
    <t>GESTION D'ECLAIRAGE - Dimlite 2CH</t>
  </si>
  <si>
    <t>GESTION D'ECLAIRAGE - Dimlite 4CH</t>
  </si>
  <si>
    <t xml:space="preserve">GESTION D'ECLAIRAGE - Dimlite PRO </t>
  </si>
  <si>
    <t>GESTION D'ECLAIRAGE - ED-EYE</t>
  </si>
  <si>
    <t>GESTION D'ECLAIRAGE - ED-SXED</t>
  </si>
  <si>
    <t>GESTION D'ECLAIRAGE - DALI-CCS kit</t>
  </si>
  <si>
    <t>Réglette CYNTHIA LED 600 15W 840</t>
  </si>
  <si>
    <t>RAIL 48V CEIL/SUSP TRACK 2m BLK</t>
  </si>
  <si>
    <t>RAIL 48V CEIL/SUSP TRACK 3m BLK</t>
  </si>
  <si>
    <t>RAIL 48V TRIMLESS TRACK REINFORC BRACKET BLK</t>
  </si>
  <si>
    <t>TARGETTI</t>
  </si>
  <si>
    <t>THORN</t>
  </si>
  <si>
    <t xml:space="preserve">ELECTRA </t>
  </si>
  <si>
    <t xml:space="preserve">LITED </t>
  </si>
  <si>
    <t xml:space="preserve">Cadre saillie pour panneau 300x600mm monté </t>
  </si>
  <si>
    <t>Cadre saillie pour panneaux LED 300x1200 ht&lt;20mm</t>
  </si>
  <si>
    <t xml:space="preserve">Cadre saillie 1200x300 hauteur 75mm ral 9016 monté uniquement </t>
  </si>
  <si>
    <t xml:space="preserve">Cadre encastrement pour luminaire 295x1195 monté uniquement </t>
  </si>
  <si>
    <t xml:space="preserve">Cadre saillie 600x600 hauteur 75mm ral 9016 monté uniquement </t>
  </si>
  <si>
    <t xml:space="preserve">Cadre encastrement pour luminaire 595x595 monté uniquement </t>
  </si>
  <si>
    <t>Filin de suspension pour dalle LED</t>
  </si>
  <si>
    <t>Clips d'encastrement pour AVILA (4pcs)</t>
  </si>
  <si>
    <t>Downlight LED  ESCARGOT orientable 45W 3000k avec driver</t>
  </si>
  <si>
    <t>Downlight EKO 12W 3000K IRC80 Blanc</t>
  </si>
  <si>
    <t>KOB.E15B.002</t>
  </si>
  <si>
    <t>Downlight EKO 12W 4000K IRC80 Blanc</t>
  </si>
  <si>
    <t>KOB.E15B.003</t>
  </si>
  <si>
    <t>Downlight EKO 22W 3000K IRC80 Blanc</t>
  </si>
  <si>
    <t>KOB.E28B.002</t>
  </si>
  <si>
    <t>Downlight EKO 22W 4000K IRC80 Blanc</t>
  </si>
  <si>
    <t>KOB.E28B.003</t>
  </si>
  <si>
    <t>CRAFT M LED13000-840 PM WB LDO WH</t>
  </si>
  <si>
    <t>CRAFT M LED17000-840 PC WB LDO WH</t>
  </si>
  <si>
    <t>CRAFT L LED26000-840 PC WB LDO WH</t>
  </si>
  <si>
    <t>CRAFT L LED34000-840 PC WB LDO WH</t>
  </si>
  <si>
    <t>TECTON ASI2 O-L</t>
  </si>
  <si>
    <t>TECTON T 3000 WH</t>
  </si>
  <si>
    <t>TECTON TE WH</t>
  </si>
  <si>
    <t>TECTON C LED3700-840 L1000 WB LDE WH</t>
  </si>
  <si>
    <t>TECTON C LED5200-840 L1000 WB LDE WH</t>
  </si>
  <si>
    <t>TECTON C LED8000-840 L1000 WB LDE WH</t>
  </si>
  <si>
    <t>TECTON C LED7400-840 L2000 WB LDE WH</t>
  </si>
  <si>
    <t>TECTON C LED10000-840 L2000 WB LDE WH</t>
  </si>
  <si>
    <t>TECTON C LED16000-840 L2000 WB LDE WH</t>
  </si>
  <si>
    <t>TECTON MIREL LED2700-840 L1000 LDO WH</t>
  </si>
  <si>
    <t>TECTON MIREL LED3700-840 L1000 LDO WH</t>
  </si>
  <si>
    <t>TECTON MIREL LED5400-840 L2000 LDO WH</t>
  </si>
  <si>
    <t>TECTON MIREL LED7400-840 L2000 LDO WH</t>
  </si>
  <si>
    <t>SUN.100.013</t>
  </si>
  <si>
    <t>SUN.150.013</t>
  </si>
  <si>
    <t>SUN.200.013</t>
  </si>
  <si>
    <t>Plug de gestion CASAMBI pour luminaire SUN</t>
  </si>
  <si>
    <t>SUN.BLE</t>
  </si>
  <si>
    <t>SUN.HF.1</t>
  </si>
  <si>
    <t>Optique 60 pour luminaire SUN</t>
  </si>
  <si>
    <t>SUN.OPT.1</t>
  </si>
  <si>
    <t>Coupole polycarbonate pour luminaire SUN</t>
  </si>
  <si>
    <t>SUN.OPT.2</t>
  </si>
  <si>
    <t>Couvercle de fermeture pour SUN.OPT.2</t>
  </si>
  <si>
    <t>SUN.OPT.2.1</t>
  </si>
  <si>
    <t>Coupole aluminium pour luminaire SUN</t>
  </si>
  <si>
    <t>SUN.OPT.3</t>
  </si>
  <si>
    <t>Coupole aluminium noire pour luminaire SUN</t>
  </si>
  <si>
    <t>SUN.OPT.4</t>
  </si>
  <si>
    <t>Telecommande de programation pour SUN HF</t>
  </si>
  <si>
    <t>SUN.TEL.1</t>
  </si>
  <si>
    <t>LUD.001</t>
  </si>
  <si>
    <t>LUD.30.213</t>
  </si>
  <si>
    <t>LUD.30.214</t>
  </si>
  <si>
    <t>PIN.001</t>
  </si>
  <si>
    <t>PIN.002</t>
  </si>
  <si>
    <t>PIN.6060B.113</t>
  </si>
  <si>
    <t>PIN.6060B.113.0</t>
  </si>
  <si>
    <t>PIN.6060B.114</t>
  </si>
  <si>
    <t>PIN.6060B.114.0</t>
  </si>
  <si>
    <t>BPM</t>
  </si>
  <si>
    <t>Luminaire industriel étanche LED LITED PARKER 50W 1500mm</t>
  </si>
  <si>
    <t>Télécommande pour sensor MALAGA</t>
  </si>
  <si>
    <t>Luminaire étanche MALAGA V2 1200mm 36W 3000K traversant CL1</t>
  </si>
  <si>
    <t>Luminaire étanche MALAGA V2 1200mm 36W 4000K traversant CL1</t>
  </si>
  <si>
    <t>Luminaire étanche MALAGA V2 1200mm 36W 4000K sensor HF traversant CL1</t>
  </si>
  <si>
    <t>Luminaire étanche MALAGA V2 1500mm 50W 3000K traversant CL1</t>
  </si>
  <si>
    <t>Luminaire étanche MALAGA V2 1500mm 50W 4000K traversant CL1</t>
  </si>
  <si>
    <t>Luminaire étanche MALAGA V2 1500mm 50W 4000K sensor HF traversant CL1</t>
  </si>
  <si>
    <t>Luminaire étanche MALAGA V2 1500mm 60W 4000K traversant CL1</t>
  </si>
  <si>
    <t>Luminaire étanche AQUAF2 1x80W T16 HF L000</t>
  </si>
  <si>
    <t>Luminaire étanche DRAKKAR 2 43W 4000K IP66 DETRTECTEUR HF</t>
  </si>
  <si>
    <t>Luminaire étanche DRAKKAR 2 ETANCHE LED GR 43W 4000K 6000Lm</t>
  </si>
  <si>
    <t>Luminaire étanche DRAKKAR ETANCHE LED GR 36W 4000K  3600Lm IRC70 IP 65</t>
  </si>
  <si>
    <t>Luminaire étanche DRAKKAR ETANCHE LED GR 58W 4000K  6000Lm IRC70 IP65</t>
  </si>
  <si>
    <t>LITED</t>
  </si>
  <si>
    <t xml:space="preserve">Cadre encastrement BA13 pour panneau 600*600 mm monté uniquement </t>
  </si>
  <si>
    <t xml:space="preserve">Downlight INCASSATO LED LESELI 4" 15W 90° 4000K </t>
  </si>
  <si>
    <t>Downlight 3F RENO 100 WH 1000/840 ELL</t>
  </si>
  <si>
    <t>Downlight 3F RENO 150 WH 2000/840 ELL</t>
  </si>
  <si>
    <t>Downlight AL1014 RDX-230 7,5W 700Lm 3000K 38° DIM ANTHRACITE ANODISE</t>
  </si>
  <si>
    <t xml:space="preserve">Downlight INCASSATO LED LESELI 8" 24W 90° 4000K </t>
  </si>
  <si>
    <t>Hublot Airy plus tonda 300 LED DETECTEUR 1350Lm 11W 4000°K Blanc Diff. Polyc. IP65 IK10</t>
  </si>
  <si>
    <t>Hublot BASIC HUB E27 RD BLC IP44</t>
  </si>
  <si>
    <t>Hublot DEIMOS HUB GR LBC E27 23W IP65 CL2</t>
  </si>
  <si>
    <t>Hublot DEIMOS HUB LED DET BLC 12,8W 4000K 995Lm IRC80  IP65</t>
  </si>
  <si>
    <t>SPOT Downlight COBI fixe Blanc 3000K 10W</t>
  </si>
  <si>
    <t>SPOT Downlight COBI fixe Blanc 4000K 10W</t>
  </si>
  <si>
    <t>SPOT Downlight COBI orientable Blanc  4000K 10W</t>
  </si>
  <si>
    <t>SPOT Downlight COBI orientable Blanc 3000K 10W</t>
  </si>
  <si>
    <t>Détecteur  de presence HF pour luminaire SUN</t>
  </si>
  <si>
    <t>Applique BALLAD NOIR/CLAIR E27 CFL</t>
  </si>
  <si>
    <t>Câbles de suspension pour luminaire asymétrique tableau</t>
  </si>
  <si>
    <t xml:space="preserve">Luminaire 1200mm 30W asymetrique 3000k </t>
  </si>
  <si>
    <t xml:space="preserve">Luminaire 1200mm 30W asymetrique 4000k </t>
  </si>
  <si>
    <t xml:space="preserve">Panneaux LED à cellule anti-éblouissement 600x600 15-34w 145lm/W UGR&lt;13 3000K IRC80 </t>
  </si>
  <si>
    <t xml:space="preserve">Panneaux LED à cellule anti-éblouissement 600x600 34W  UGR&lt;13 3000K sans driver </t>
  </si>
  <si>
    <t xml:space="preserve">Panneaux LED à cellule anti-éblouissement 600x600 15-34w 145lm/W UGR&lt;13 4000K IRC80 </t>
  </si>
  <si>
    <t xml:space="preserve">Panneaux LED à cellule anti-éblouissement 600x600 34W  UGR&lt;13 3400K sans driver </t>
  </si>
  <si>
    <t>SUSPENSION ALBERTA LED 72W STD Ø1250 AQUA PN 4000K NON-DIMM MICROPRISMATIC</t>
  </si>
  <si>
    <t>3F FILIPPI</t>
  </si>
  <si>
    <t>INDIGO</t>
  </si>
  <si>
    <t>SEVILLE E07.015</t>
  </si>
  <si>
    <t>SEVILLE E13.015</t>
  </si>
  <si>
    <t>SEVILLE E15.015</t>
  </si>
  <si>
    <t>SEVILLE E18.015</t>
  </si>
  <si>
    <t>SEVILLE E25.015</t>
  </si>
  <si>
    <t>Downlight 7W CCT 100lm/W  prismatique blanc IRC80</t>
  </si>
  <si>
    <t>Downlight 13W CCT 100lm/W prismatique blanc IRC80</t>
  </si>
  <si>
    <t>Downlight 15W CCT 100lm/W prismatique blanc IRC80</t>
  </si>
  <si>
    <t>Downlight 18W CCT 100lm/W prismatique blanc IRC80</t>
  </si>
  <si>
    <t>Downlight 25W CCT 100lm/W prismatique blanc IRC80</t>
  </si>
  <si>
    <t>AQUARI 15.015</t>
  </si>
  <si>
    <t>AQUARI 20.015.5</t>
  </si>
  <si>
    <t>Hublot 15W CCT IP65 IK10</t>
  </si>
  <si>
    <t>Hublot 20W CCT IP65 IK10 sensor</t>
  </si>
  <si>
    <t>BRINKS SA18.012</t>
  </si>
  <si>
    <t>BRINKS SA18.012.5</t>
  </si>
  <si>
    <t>BRINKS SA18.013</t>
  </si>
  <si>
    <t>BRINKS SA18.013.5</t>
  </si>
  <si>
    <t>BRINKS SA20.012</t>
  </si>
  <si>
    <t>BRINKS SA20.012.5</t>
  </si>
  <si>
    <t>BRINKS SA20.013</t>
  </si>
  <si>
    <t>BRINKS SA20.013.5</t>
  </si>
  <si>
    <t>Hublot 18W IRC80 IP65 IK10 3000k blanc</t>
  </si>
  <si>
    <t>Hublot 18W IRC80 IP65 IK10 3000k blanc sensor HF</t>
  </si>
  <si>
    <t>Hublot 18W IRC80 IP65 IK10 4000k blanc</t>
  </si>
  <si>
    <t>Hublot 18W IRC80 IP65 IK10 4000k blanc sensor HF</t>
  </si>
  <si>
    <t>Hublot Asymetrique 20W IRC80 IP65 IK10 3000k blanc</t>
  </si>
  <si>
    <t>Hublot Asymetrique 20W IRC80 IP65 IK10 3000k blanc sensor HF</t>
  </si>
  <si>
    <t>Hublot Asymetrique 20W IRC80 IP65 IK10 4000k blanc</t>
  </si>
  <si>
    <t>Hublot Asymetrique 20W IRC80 IP65 IK10 4000k blanc sensor HF</t>
  </si>
  <si>
    <t>LOMBARDO</t>
  </si>
  <si>
    <t>ELECTRA</t>
  </si>
  <si>
    <t>NILO 8B.012</t>
  </si>
  <si>
    <t>NILO 8B.013</t>
  </si>
  <si>
    <t>NILO O8B.012</t>
  </si>
  <si>
    <t>NILO O8B.013</t>
  </si>
  <si>
    <t>SPOT Downlight fixe 8W IP44 blanc 3000k</t>
  </si>
  <si>
    <t>SPOT Downlight fixe 8W IP44 blanc 4000k</t>
  </si>
  <si>
    <t>SPOT Downlight orientable 8W IP44 blanc 3000k</t>
  </si>
  <si>
    <t>SPOT Downlight orientable 8W IP44 blanc 4000k</t>
  </si>
  <si>
    <t>EDGE 001</t>
  </si>
  <si>
    <t>EDGE 002</t>
  </si>
  <si>
    <t>EDGE 003</t>
  </si>
  <si>
    <t>EDGE 125.113</t>
  </si>
  <si>
    <t>EDGE 145.113</t>
  </si>
  <si>
    <t>EDGE 200.113</t>
  </si>
  <si>
    <t>EDGE 80.113</t>
  </si>
  <si>
    <t>Paire de câbles de suspension Y pour luminaire industriel (L=1M)</t>
  </si>
  <si>
    <t>Sensor HF pour luminaire industriel</t>
  </si>
  <si>
    <t>Fixation saillie pour luminaire industriel</t>
  </si>
  <si>
    <t>Eclairage industriel 425x320x108mm 125W 4000k IRC80 DALI</t>
  </si>
  <si>
    <t>Eclairage industriel 425x320x108mm 145W 4000k  IRC80 DALI</t>
  </si>
  <si>
    <t>Eclairage industriel 425x320x108mm 4000k 200W IRC80 DALI</t>
  </si>
  <si>
    <t>Eclairage industriel 425x320x108mm 80W 4000k IRC80 DALI</t>
  </si>
  <si>
    <t>Gamelle industrielle 100W 90 4000K gestion evolutive</t>
  </si>
  <si>
    <t xml:space="preserve">Gamelle industrielle 150W 90 4000k gestion evolutive </t>
  </si>
  <si>
    <t xml:space="preserve">Gamelle industrielle 200W 90 4000k gestion evolutive </t>
  </si>
  <si>
    <t>SG LIGHTING</t>
  </si>
  <si>
    <t>Ressorts de fixation (pack de 4) pour luminaire LED à cellule anti-éblouissement</t>
  </si>
  <si>
    <t>Câbles de suspension pour luminaire LED à cellule anti-éblouissement</t>
  </si>
  <si>
    <t>05-001</t>
  </si>
  <si>
    <t>05-002</t>
  </si>
  <si>
    <t>05-003</t>
  </si>
  <si>
    <t>05-004</t>
  </si>
  <si>
    <t>05-005</t>
  </si>
  <si>
    <t>05-006</t>
  </si>
  <si>
    <t>05-007</t>
  </si>
  <si>
    <t>05-008</t>
  </si>
  <si>
    <t>05-009</t>
  </si>
  <si>
    <t>05-010</t>
  </si>
  <si>
    <t>05-011</t>
  </si>
  <si>
    <t>05-012</t>
  </si>
  <si>
    <t>05-013</t>
  </si>
  <si>
    <t>05-014</t>
  </si>
  <si>
    <t>05-015</t>
  </si>
  <si>
    <t>05-016</t>
  </si>
  <si>
    <t>05-017</t>
  </si>
  <si>
    <t>05-018</t>
  </si>
  <si>
    <t>05-019</t>
  </si>
  <si>
    <t>05-020</t>
  </si>
  <si>
    <t>05-021</t>
  </si>
  <si>
    <t>05-022</t>
  </si>
  <si>
    <t>05-023</t>
  </si>
  <si>
    <t>05-044</t>
  </si>
  <si>
    <t>05-045</t>
  </si>
  <si>
    <t>05-046</t>
  </si>
  <si>
    <t>05-047</t>
  </si>
  <si>
    <t>05-048</t>
  </si>
  <si>
    <t>05-049</t>
  </si>
  <si>
    <t>05-050</t>
  </si>
  <si>
    <t>05-051</t>
  </si>
  <si>
    <t>05-052</t>
  </si>
  <si>
    <t>05-053</t>
  </si>
  <si>
    <t>05-054</t>
  </si>
  <si>
    <t>05-055</t>
  </si>
  <si>
    <t>05-056</t>
  </si>
  <si>
    <t>05-057</t>
  </si>
  <si>
    <t>05-058</t>
  </si>
  <si>
    <t>05-059</t>
  </si>
  <si>
    <t>05-060</t>
  </si>
  <si>
    <t>05-061</t>
  </si>
  <si>
    <t>05-062</t>
  </si>
  <si>
    <t>05-063</t>
  </si>
  <si>
    <t>05-064</t>
  </si>
  <si>
    <t>05-065</t>
  </si>
  <si>
    <t>05-066</t>
  </si>
  <si>
    <t>05-067</t>
  </si>
  <si>
    <t>05-068</t>
  </si>
  <si>
    <t>05-069</t>
  </si>
  <si>
    <t>05-070</t>
  </si>
  <si>
    <t>05-071</t>
  </si>
  <si>
    <t>05-072</t>
  </si>
  <si>
    <t>05-073</t>
  </si>
  <si>
    <t>05-074</t>
  </si>
  <si>
    <t>05-075</t>
  </si>
  <si>
    <t>05-076</t>
  </si>
  <si>
    <t>05-077</t>
  </si>
  <si>
    <t>05-078</t>
  </si>
  <si>
    <t>05-079</t>
  </si>
  <si>
    <t>05-080</t>
  </si>
  <si>
    <t>05-081</t>
  </si>
  <si>
    <t>05-082</t>
  </si>
  <si>
    <t>05-083</t>
  </si>
  <si>
    <t>05-084</t>
  </si>
  <si>
    <t>05-085</t>
  </si>
  <si>
    <t>05-086</t>
  </si>
  <si>
    <t>05-087</t>
  </si>
  <si>
    <t>05-088</t>
  </si>
  <si>
    <t>05-089</t>
  </si>
  <si>
    <t>05-090</t>
  </si>
  <si>
    <t>05-091</t>
  </si>
  <si>
    <t>05-092</t>
  </si>
  <si>
    <t>05-093</t>
  </si>
  <si>
    <t>05-094</t>
  </si>
  <si>
    <t>05-095</t>
  </si>
  <si>
    <t>05-096</t>
  </si>
  <si>
    <t>05-097</t>
  </si>
  <si>
    <t>05-098</t>
  </si>
  <si>
    <t>05-099</t>
  </si>
  <si>
    <t>05-100</t>
  </si>
  <si>
    <t>05-101</t>
  </si>
  <si>
    <t>05-102</t>
  </si>
  <si>
    <t>05-103</t>
  </si>
  <si>
    <t>05-104</t>
  </si>
  <si>
    <t>05-105</t>
  </si>
  <si>
    <t>05-106</t>
  </si>
  <si>
    <t>05-107</t>
  </si>
  <si>
    <t>05-108</t>
  </si>
  <si>
    <t>05-109</t>
  </si>
  <si>
    <t>05-110</t>
  </si>
  <si>
    <t>05-111</t>
  </si>
  <si>
    <t>05-112</t>
  </si>
  <si>
    <t>05-113</t>
  </si>
  <si>
    <t>05-114</t>
  </si>
  <si>
    <t>05-115</t>
  </si>
  <si>
    <t>05-116</t>
  </si>
  <si>
    <t>05-117</t>
  </si>
  <si>
    <t>05-118</t>
  </si>
  <si>
    <t>05-119</t>
  </si>
  <si>
    <t>05-120</t>
  </si>
  <si>
    <t>05-121</t>
  </si>
  <si>
    <t>05-122</t>
  </si>
  <si>
    <t>05-123</t>
  </si>
  <si>
    <t>05-124</t>
  </si>
  <si>
    <t>05-125</t>
  </si>
  <si>
    <t>05-126</t>
  </si>
  <si>
    <t>05-127</t>
  </si>
  <si>
    <t>05-128</t>
  </si>
  <si>
    <t>05-129</t>
  </si>
  <si>
    <t>05-130</t>
  </si>
  <si>
    <t>05-131</t>
  </si>
  <si>
    <t>05-132</t>
  </si>
  <si>
    <t>05-133</t>
  </si>
  <si>
    <t>05-134</t>
  </si>
  <si>
    <t>05-135</t>
  </si>
  <si>
    <t>05-136</t>
  </si>
  <si>
    <t>05-137</t>
  </si>
  <si>
    <t>05-138</t>
  </si>
  <si>
    <t>05-139</t>
  </si>
  <si>
    <t>05-140</t>
  </si>
  <si>
    <t>05-141</t>
  </si>
  <si>
    <t>05-142</t>
  </si>
  <si>
    <t>05-143</t>
  </si>
  <si>
    <t>05-144</t>
  </si>
  <si>
    <t>05-145</t>
  </si>
  <si>
    <t>05-146</t>
  </si>
  <si>
    <t>05-147</t>
  </si>
  <si>
    <t>05-148</t>
  </si>
  <si>
    <t>05-149</t>
  </si>
  <si>
    <t>05-150</t>
  </si>
  <si>
    <t>05-151</t>
  </si>
  <si>
    <t>05-152</t>
  </si>
  <si>
    <t>05-153</t>
  </si>
  <si>
    <t>05-154</t>
  </si>
  <si>
    <t>05-155</t>
  </si>
  <si>
    <t>05-156</t>
  </si>
  <si>
    <t>05-157</t>
  </si>
  <si>
    <t>05-158</t>
  </si>
  <si>
    <t>05-159</t>
  </si>
  <si>
    <t>05-160</t>
  </si>
  <si>
    <t>05-161</t>
  </si>
  <si>
    <t>05-162</t>
  </si>
  <si>
    <t>05-163</t>
  </si>
  <si>
    <t>05-164</t>
  </si>
  <si>
    <t>05-165</t>
  </si>
  <si>
    <t>05-166</t>
  </si>
  <si>
    <t>05-167</t>
  </si>
  <si>
    <t>05-168</t>
  </si>
  <si>
    <t>05-169</t>
  </si>
  <si>
    <t>05-170</t>
  </si>
  <si>
    <t>05-171</t>
  </si>
  <si>
    <t>05-172</t>
  </si>
  <si>
    <t>05-173</t>
  </si>
  <si>
    <t>05-174</t>
  </si>
  <si>
    <t>05-175</t>
  </si>
  <si>
    <t>05-176</t>
  </si>
  <si>
    <t>05-177</t>
  </si>
  <si>
    <t>05-178</t>
  </si>
  <si>
    <t>05-179</t>
  </si>
  <si>
    <t>05-180</t>
  </si>
  <si>
    <t>05-181</t>
  </si>
  <si>
    <t>05-182</t>
  </si>
  <si>
    <t>05-183</t>
  </si>
  <si>
    <t>05-184</t>
  </si>
  <si>
    <t>05-185</t>
  </si>
  <si>
    <t>05-186</t>
  </si>
  <si>
    <t>05-187</t>
  </si>
  <si>
    <t>05-188</t>
  </si>
  <si>
    <t>05-189</t>
  </si>
  <si>
    <t>05-190</t>
  </si>
  <si>
    <t>05-191</t>
  </si>
  <si>
    <t>05-192</t>
  </si>
  <si>
    <t>05-193</t>
  </si>
  <si>
    <t>05-194</t>
  </si>
  <si>
    <t>05-195</t>
  </si>
  <si>
    <t>05-196</t>
  </si>
  <si>
    <t>05-197</t>
  </si>
  <si>
    <t>05-198</t>
  </si>
  <si>
    <t>05-199</t>
  </si>
  <si>
    <t>05-200</t>
  </si>
  <si>
    <t>05-201</t>
  </si>
  <si>
    <t>05-202</t>
  </si>
  <si>
    <t>05-203</t>
  </si>
  <si>
    <t>05-204</t>
  </si>
  <si>
    <t>05-205</t>
  </si>
  <si>
    <t>05-206</t>
  </si>
  <si>
    <t>05-207</t>
  </si>
  <si>
    <t>05-208</t>
  </si>
  <si>
    <t>05-209</t>
  </si>
  <si>
    <t>05-210</t>
  </si>
  <si>
    <t>05-211</t>
  </si>
  <si>
    <t>05-212</t>
  </si>
  <si>
    <t>05-213</t>
  </si>
  <si>
    <t>05-214</t>
  </si>
  <si>
    <t>05-215</t>
  </si>
  <si>
    <t>05-216</t>
  </si>
  <si>
    <t>05-217</t>
  </si>
  <si>
    <t>05-218</t>
  </si>
  <si>
    <t>05-219</t>
  </si>
  <si>
    <t>05-220</t>
  </si>
  <si>
    <t>05-221</t>
  </si>
  <si>
    <t>05-222</t>
  </si>
  <si>
    <t>05-223</t>
  </si>
  <si>
    <t>05-224</t>
  </si>
  <si>
    <t>05-225</t>
  </si>
  <si>
    <t>05-226</t>
  </si>
  <si>
    <t>05-227</t>
  </si>
  <si>
    <t>05-228</t>
  </si>
  <si>
    <t>05-229</t>
  </si>
  <si>
    <t>05-230</t>
  </si>
  <si>
    <t>05-231</t>
  </si>
  <si>
    <t>05-232</t>
  </si>
  <si>
    <t>05-233</t>
  </si>
  <si>
    <t>05-234</t>
  </si>
  <si>
    <t>05-235</t>
  </si>
  <si>
    <t>05-236</t>
  </si>
  <si>
    <t>05-237</t>
  </si>
  <si>
    <t>05-238</t>
  </si>
  <si>
    <t>05-239</t>
  </si>
  <si>
    <t>05-240</t>
  </si>
  <si>
    <t>05-241</t>
  </si>
  <si>
    <t>05-242</t>
  </si>
  <si>
    <t>05-243</t>
  </si>
  <si>
    <t>05-244</t>
  </si>
  <si>
    <t>05-245</t>
  </si>
  <si>
    <t>05-246</t>
  </si>
  <si>
    <t>05-247</t>
  </si>
  <si>
    <t>05-248</t>
  </si>
  <si>
    <t>05-249</t>
  </si>
  <si>
    <t>05-250</t>
  </si>
  <si>
    <t>05-251</t>
  </si>
  <si>
    <t>05-252</t>
  </si>
  <si>
    <t>05-253</t>
  </si>
  <si>
    <t>05-254</t>
  </si>
  <si>
    <t>05-255</t>
  </si>
  <si>
    <t>LOT N° 5 - Eclairages intérieurs, extérieurs (hors éclairage public) et accessoires</t>
  </si>
  <si>
    <t>Avila dalle LED UGR 19 600x1200 opale 40W 3400Lm IP40 4000k et driver on/off</t>
  </si>
  <si>
    <t>ACCORD-CADRE N° 25B03</t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</si>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</sst>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6" borderId="23" xfId="0" applyNumberFormat="1" applyFont="1" applyFill="1" applyBorder="1" applyAlignment="1">
      <alignment horizontal="center" vertical="center"/>
    </xf>
    <xf numFmtId="2" fontId="13" fillId="0" borderId="23" xfId="0" applyNumberFormat="1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2" fontId="3" fillId="6" borderId="23" xfId="0" applyNumberFormat="1" applyFont="1" applyFill="1" applyBorder="1" applyAlignment="1">
      <alignment horizontal="center" vertical="center"/>
    </xf>
    <xf numFmtId="164" fontId="3" fillId="6" borderId="25" xfId="0" applyNumberFormat="1" applyFont="1" applyFill="1" applyBorder="1" applyAlignment="1">
      <alignment horizontal="center" vertical="center"/>
    </xf>
    <xf numFmtId="164" fontId="3" fillId="6" borderId="26" xfId="0" applyNumberFormat="1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2" fontId="15" fillId="6" borderId="0" xfId="0" applyNumberFormat="1" applyFont="1" applyFill="1" applyBorder="1" applyAlignment="1">
      <alignment horizontal="center" vertical="center"/>
    </xf>
    <xf numFmtId="164" fontId="15" fillId="6" borderId="0" xfId="0" applyNumberFormat="1" applyFont="1" applyFill="1" applyBorder="1" applyAlignment="1">
      <alignment horizontal="center" vertical="center"/>
    </xf>
    <xf numFmtId="164" fontId="15" fillId="6" borderId="7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1">
    <cellStyle name="Normal" xfId="0" builtinId="0"/>
  </cellStyles>
  <dxfs count="147"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146"/>
      <tableStyleElement type="headerRow" dxfId="145"/>
      <tableStyleElement type="totalRow" dxfId="144"/>
      <tableStyleElement type="firstColumn" dxfId="143"/>
      <tableStyleElement type="lastColumn" dxfId="142"/>
      <tableStyleElement type="firstRowStripe" dxfId="141"/>
      <tableStyleElement type="firstColumnStripe" dxfId="140"/>
    </tableStyle>
    <tableStyle name="TableStyleMedium11 3" pivot="0" count="7" xr9:uid="{00000000-0011-0000-FFFF-FFFF01000000}">
      <tableStyleElement type="wholeTable" dxfId="139"/>
      <tableStyleElement type="headerRow" dxfId="138"/>
      <tableStyleElement type="totalRow" dxfId="137"/>
      <tableStyleElement type="firstColumn" dxfId="136"/>
      <tableStyleElement type="lastColumn" dxfId="135"/>
      <tableStyleElement type="firstRowStripe" dxfId="134"/>
      <tableStyleElement type="firstColumnStripe" dxfId="133"/>
    </tableStyle>
  </tableStyles>
  <colors>
    <mruColors>
      <color rgb="FFFF5757"/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P41" totalsRowShown="0" headerRowDxfId="132" dataDxfId="130" headerRowBorderDxfId="131" tableBorderDxfId="129">
  <autoFilter ref="D16:P41" xr:uid="{00000000-0009-0000-0100-000001000000}"/>
  <tableColumns count="13">
    <tableColumn id="1" xr3:uid="{00000000-0010-0000-0000-000001000000}" name="Référence UL" dataDxfId="128"/>
    <tableColumn id="16" xr3:uid="{8DAC961F-B89A-4064-9D28-DC854A26D47B}" name="Désignation" dataDxfId="127"/>
    <tableColumn id="2" xr3:uid="{00000000-0010-0000-0000-000002000000}" name="De type ou équivalent" dataDxfId="126"/>
    <tableColumn id="4" xr3:uid="{00000000-0010-0000-0000-000004000000}" name="Unité de mesure" dataDxfId="125"/>
    <tableColumn id="5" xr3:uid="{00000000-0010-0000-0000-000005000000}" name="Conditionnement préféré par l'université, exprimé en unité de mesure" dataDxfId="124"/>
    <tableColumn id="6" xr3:uid="{00000000-0010-0000-0000-000006000000}" name="Quantité annuelle indicative (non contractuelle), exprimée en unité de conditionnement " dataDxfId="123"/>
    <tableColumn id="7" xr3:uid="{00000000-0010-0000-0000-000007000000}" name="Quantité annuelle indicative (non contractuelle), exprimée en unité de mesure" dataDxfId="122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121"/>
    <tableColumn id="9" xr3:uid="{00000000-0010-0000-0000-000009000000}" name="Conditionnement proposé par le candidat, exprimé en unité de mesure" dataDxfId="120"/>
    <tableColumn id="10" xr3:uid="{00000000-0010-0000-0000-00000A000000}" name="Prix HT _x000a_du conditionnement" dataDxfId="119"/>
    <tableColumn id="11" xr3:uid="{00000000-0010-0000-0000-00000B000000}" name="Prix TTC _x000a_du conditionnement" dataDxfId="118"/>
    <tableColumn id="12" xr3:uid="{00000000-0010-0000-0000-00000C000000}" name="Prix TTC _x000a_de l'unité de mesure" dataDxfId="117">
      <calculatedColumnFormula>(Tableau1[[#This Row],[Prix TTC 
du conditionnement]]-#REF!)/Tableau1[[#This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116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45:P59" totalsRowShown="0" headerRowDxfId="115" dataDxfId="113" headerRowBorderDxfId="114" tableBorderDxfId="112">
  <autoFilter ref="D45:P59" xr:uid="{D79D3281-384C-4769-A2A2-3AF17615907D}"/>
  <tableColumns count="13">
    <tableColumn id="1" xr3:uid="{93B849CA-03FD-42BC-9A52-9C4DD6E7861D}" name="Référence UL" dataDxfId="111"/>
    <tableColumn id="16" xr3:uid="{5CBE18E3-747A-4C65-AA7B-CDF65895EFBE}" name="Désignation" dataDxfId="110"/>
    <tableColumn id="2" xr3:uid="{D1A355F8-4E3C-4223-B80A-B06200658199}" name="De type ou équivalent" dataDxfId="109"/>
    <tableColumn id="4" xr3:uid="{4F07386C-D944-4E2A-9C90-19690EB0FE46}" name="Unité de mesure" dataDxfId="108"/>
    <tableColumn id="5" xr3:uid="{73CF4054-4612-42C9-9510-66DE46C1AF5D}" name="Conditionnement préféré par l'université, exprimé en unité de mesure" dataDxfId="107"/>
    <tableColumn id="6" xr3:uid="{8F8F21E2-B119-46E0-9714-DFCB16D40D0B}" name="Quantité annuelle indicative (non contractuelle), exprimée en unité de conditionnement " dataDxfId="106"/>
    <tableColumn id="7" xr3:uid="{BF7533E8-81C7-4FDE-903F-703F4ED45C73}" name="Quantité annuelle indicative (non contractuelle), exprimée en unité de mesure" dataDxfId="105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104"/>
    <tableColumn id="9" xr3:uid="{93C55B56-7660-4F5A-97CB-D530875315D9}" name="Conditionnement proposé par le candidat, exprimé en unité de mesure" dataDxfId="103"/>
    <tableColumn id="10" xr3:uid="{5A504022-2595-433A-9F37-A819668A6E8A}" name="Prix HT _x000a_du conditionnement" dataDxfId="102"/>
    <tableColumn id="11" xr3:uid="{FE120B26-1EFF-4158-991C-3B91F5E7D465}" name="Prix TTC _x000a_du conditionnement" dataDxfId="101"/>
    <tableColumn id="12" xr3:uid="{3CFE62F9-F22F-48F6-A269-1079D11E68B7}" name="Prix TTC _x000a_de l'unité de mesure" dataDxfId="100">
      <calculatedColumnFormula>(Tableau14[[#This Row],[Prix TTC 
du conditionnement]]-#REF!)/Tableau14[[#This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99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63:P91" totalsRowShown="0" headerRowDxfId="98" dataDxfId="96" headerRowBorderDxfId="97" tableBorderDxfId="95">
  <autoFilter ref="D63:P91" xr:uid="{E032D21B-58EF-43E0-AE9E-9357BB9790AC}"/>
  <tableColumns count="13">
    <tableColumn id="1" xr3:uid="{69B92C46-3A87-4525-B1BE-C6F1E9471557}" name="Référence UL" dataDxfId="94"/>
    <tableColumn id="16" xr3:uid="{95AA80BD-A7F8-4885-8D24-EBC34A7FD202}" name="Désignation" dataDxfId="93"/>
    <tableColumn id="2" xr3:uid="{6531FFD2-6B1C-495D-B8B1-20153FBC303F}" name="De type ou équivalent" dataDxfId="92"/>
    <tableColumn id="4" xr3:uid="{7BF86803-11CA-468C-904E-604FC1CD84BF}" name="Unité de mesure" dataDxfId="91"/>
    <tableColumn id="5" xr3:uid="{B69AC61A-BA1C-4DB4-9447-DEAEF7BBE550}" name="Conditionnement préféré par l'université, exprimé en unité de mesure" dataDxfId="90"/>
    <tableColumn id="6" xr3:uid="{CAF577E1-6E00-4B65-89B0-FBE42BC5FD96}" name="Quantité annuelle indicative (non contractuelle), exprimée en unité de conditionnement " dataDxfId="89"/>
    <tableColumn id="7" xr3:uid="{2899570A-CAE6-4E30-9E85-BAB914A5127F}" name="Quantité annuelle indicative (non contractuelle), exprimée en unité de mesure" dataDxfId="88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87"/>
    <tableColumn id="9" xr3:uid="{985EF1A9-B473-48A3-B3D2-A31DC3D32F88}" name="Conditionnement proposé par le candidat, exprimé en unité de mesure" dataDxfId="86"/>
    <tableColumn id="10" xr3:uid="{05A734FF-3694-45DC-B1EB-0FA24039117C}" name="Prix HT _x000a_du conditionnement" dataDxfId="85"/>
    <tableColumn id="11" xr3:uid="{A8ADD6F9-48E7-4A8D-8AD4-4012B5E6849B}" name="Prix TTC _x000a_du conditionnement" dataDxfId="84"/>
    <tableColumn id="12" xr3:uid="{DEA78E09-857D-4793-8F1B-62991FE0ABB6}" name="Prix TTC _x000a_de l'unité de mesure" dataDxfId="83">
      <calculatedColumnFormula>(Tableau145[[#This Row],[Prix TTC 
du conditionnement]]-#REF!)/Tableau145[[#This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82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4478469-0C0E-48E1-A146-1C7B4632A28E}" name="Tableau1453" displayName="Tableau1453" ref="D273:P277" totalsRowShown="0" headerRowDxfId="81" dataDxfId="79" headerRowBorderDxfId="80" tableBorderDxfId="78">
  <autoFilter ref="D273:P277" xr:uid="{9E46C517-997F-41F6-B45E-7FFCCA9DAD1A}"/>
  <tableColumns count="13">
    <tableColumn id="1" xr3:uid="{376D9011-B96E-4702-ABC2-1ADE6683FF14}" name="Référence UL" dataDxfId="77"/>
    <tableColumn id="16" xr3:uid="{0D945B93-4024-4F59-A2CD-BA08EA6E4EE1}" name="Désignation" dataDxfId="76"/>
    <tableColumn id="2" xr3:uid="{5EA0226F-3E9B-4058-9DD0-D59402BBC6C8}" name="De type ou équivalent" dataDxfId="75"/>
    <tableColumn id="4" xr3:uid="{DD044149-EC7D-4E7C-ABEE-063990325A1B}" name="Unité de mesure" dataDxfId="74"/>
    <tableColumn id="5" xr3:uid="{7D920D3A-9DBC-48A9-9EA5-0F36CF4AB850}" name="Conditionnement préféré par l'université, exprimé en unité de mesure" dataDxfId="73"/>
    <tableColumn id="6" xr3:uid="{A6FB6D44-0C1B-4F55-84C3-7EA87309DFA4}" name="Quantité annuelle indicative (non contractuelle), exprimée en unité de conditionnement " dataDxfId="72"/>
    <tableColumn id="7" xr3:uid="{A2B21236-6EBC-4666-980E-112F9D4A47D1}" name="Quantité annuelle indicative (non contractuelle), exprimée en unité de mesure" dataDxfId="71">
      <calculatedColumnFormula>Tableau1453[[#This Row],[Quantité annuelle indicative (non contractuelle), exprimée en unité de conditionnement ]]*Tableau1453[[#This Row],[Conditionnement préféré par l''université, exprimé en unité de mesure]]</calculatedColumnFormula>
    </tableColumn>
    <tableColumn id="8" xr3:uid="{F0D37FB1-0A5B-4E1E-9843-67EA9A75620D}" name="Référence candidat" dataDxfId="70"/>
    <tableColumn id="9" xr3:uid="{5FCFAF3E-F96E-4339-B3B5-64EDA6244C47}" name="Conditionnement proposé par le candidat, exprimé en unité de mesure" dataDxfId="69"/>
    <tableColumn id="10" xr3:uid="{6EED20EC-2B9A-40A0-B2F0-A9513561DD8F}" name="Prix HT _x000a_du conditionnement" dataDxfId="68"/>
    <tableColumn id="11" xr3:uid="{2DCA073D-725E-47DB-9B4E-6A8E3C78F765}" name="Prix TTC _x000a_du conditionnement" dataDxfId="67"/>
    <tableColumn id="12" xr3:uid="{491F397D-DB93-437E-BD41-2B8B23EEDC41}" name="Prix TTC _x000a_de l'unité de mesure" dataDxfId="66">
      <calculatedColumnFormula>(Tableau1453[[#This Row],[Prix TTC 
du conditionnement]]-#REF!)/Tableau1453[[#This Row],[Conditionnement proposé par le candidat, exprimé en unité de mesure]]</calculatedColumnFormula>
    </tableColumn>
    <tableColumn id="13" xr3:uid="{3C21C6E4-4062-43A6-AC51-EE91C14B3641}" name="Montant annuel estimatif (Prix TTC de l'unité de mesure x Quantité annuelle indicative exprimée en unité de mesure)" dataDxfId="65">
      <calculatedColumnFormula>Tableau1453[[#This Row],[Prix TTC 
de l''unité de mesure]]*Tableau1453[[#This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0B01299-DCCA-417C-B2FF-9E6F92E8B057}" name="Tableau1456" displayName="Tableau1456" ref="D95:P145" totalsRowShown="0" headerRowDxfId="64" dataDxfId="62" headerRowBorderDxfId="63" tableBorderDxfId="61">
  <autoFilter ref="D95:P145" xr:uid="{C333D750-D29B-4399-BE8C-D966EFCAC975}"/>
  <tableColumns count="13">
    <tableColumn id="1" xr3:uid="{462B8F2C-3C7D-45AD-9C88-1935EAA8ED9A}" name="Référence UL" dataDxfId="60"/>
    <tableColumn id="16" xr3:uid="{495E235A-BB2F-48FE-9B7A-C9F92311B2F4}" name="Désignation" dataDxfId="59"/>
    <tableColumn id="2" xr3:uid="{6FB3C35E-CC36-4AB9-BBC6-846A26671FFD}" name="De type ou équivalent" dataDxfId="58"/>
    <tableColumn id="4" xr3:uid="{11BC1440-9095-41B6-B33B-312DAFE06C32}" name="Unité de mesure" dataDxfId="57"/>
    <tableColumn id="5" xr3:uid="{8386E135-C8EF-4701-AFEC-DB13D174FAF5}" name="Conditionnement préféré par l'université, exprimé en unité de mesure" dataDxfId="56"/>
    <tableColumn id="6" xr3:uid="{A97C6DCD-FFAE-46F0-926E-2841C6F88324}" name="Quantité annuelle indicative (non contractuelle), exprimée en unité de conditionnement " dataDxfId="55"/>
    <tableColumn id="7" xr3:uid="{C38D4898-950F-4A50-8A9A-6218DE487933}" name="Quantité annuelle indicative (non contractuelle), exprimée en unité de mesure" dataDxfId="54">
      <calculatedColumnFormula>Tableau1456[[#This Row],[Quantité annuelle indicative (non contractuelle), exprimée en unité de conditionnement ]]*Tableau1456[[#This Row],[Conditionnement préféré par l''université, exprimé en unité de mesure]]</calculatedColumnFormula>
    </tableColumn>
    <tableColumn id="8" xr3:uid="{143B6A98-96AA-4073-92A6-8C70A7BC291E}" name="Référence candidat" dataDxfId="53"/>
    <tableColumn id="9" xr3:uid="{8546EB03-08B3-4665-9CD7-5B30466E015D}" name="Conditionnement proposé par le candidat, exprimé en unité de mesure" dataDxfId="52"/>
    <tableColumn id="10" xr3:uid="{B7FBA913-C778-4E6E-9EE8-7FBE7C4EEA73}" name="Prix HT _x000a_du conditionnement" dataDxfId="51"/>
    <tableColumn id="11" xr3:uid="{69FD8568-E599-4BD7-B446-B673FBE45F9F}" name="Prix TTC _x000a_du conditionnement" dataDxfId="50"/>
    <tableColumn id="12" xr3:uid="{FECEA493-41DC-477C-89F9-EA745E996BC4}" name="Prix TTC _x000a_de l'unité de mesure" dataDxfId="49">
      <calculatedColumnFormula>(Tableau1456[[#This Row],[Prix TTC 
du conditionnement]]-#REF!)/Tableau1456[[#This Row],[Conditionnement proposé par le candidat, exprimé en unité de mesure]]</calculatedColumnFormula>
    </tableColumn>
    <tableColumn id="13" xr3:uid="{C36D467D-D2F8-4082-8CAB-9C8F7D34C1FC}" name="Montant annuel estimatif (Prix TTC de l'unité de mesure x Quantité annuelle indicative exprimée en unité de mesure)" dataDxfId="48">
      <calculatedColumnFormula>Tableau1456[[#This Row],[Prix TTC 
de l''unité de mesure]]*Tableau1456[[#This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44CF7D9-0CAE-44D9-AA35-CD2C93E9B559}" name="Tableau1457" displayName="Tableau1457" ref="D149:P159" totalsRowShown="0" headerRowDxfId="47" dataDxfId="45" headerRowBorderDxfId="46" tableBorderDxfId="44">
  <autoFilter ref="D149:P159" xr:uid="{1C767A7C-2528-4410-8458-1BF8C093082E}"/>
  <tableColumns count="13">
    <tableColumn id="1" xr3:uid="{BE76ADD9-39D1-42B4-9FD6-6F37834223F2}" name="Référence UL" dataDxfId="43"/>
    <tableColumn id="16" xr3:uid="{959E0DD4-21F4-42D8-BB41-F54CC580279F}" name="Désignation" dataDxfId="42"/>
    <tableColumn id="2" xr3:uid="{A07EDCE4-8551-4DF0-9BCB-CDA9B51C68BD}" name="De type ou équivalent" dataDxfId="41"/>
    <tableColumn id="4" xr3:uid="{74CF0813-CA26-4186-9E02-F4BCD7C52B81}" name="Unité de mesure" dataDxfId="40"/>
    <tableColumn id="5" xr3:uid="{43E684A7-FBFD-435D-AB7F-C02B0DEB3C3A}" name="Conditionnement préféré par l'université, exprimé en unité de mesure" dataDxfId="39"/>
    <tableColumn id="6" xr3:uid="{86C52236-1B3D-4B68-87C0-486DD788C826}" name="Quantité annuelle indicative (non contractuelle), exprimée en unité de conditionnement " dataDxfId="38"/>
    <tableColumn id="7" xr3:uid="{B993E84B-3BB2-4A35-9CE0-08865192C736}" name="Quantité annuelle indicative (non contractuelle), exprimée en unité de mesure" dataDxfId="37">
      <calculatedColumnFormula>Tableau1457[[#This Row],[Quantité annuelle indicative (non contractuelle), exprimée en unité de conditionnement ]]*Tableau1457[[#This Row],[Conditionnement préféré par l''université, exprimé en unité de mesure]]</calculatedColumnFormula>
    </tableColumn>
    <tableColumn id="8" xr3:uid="{DC9C4C46-ECE2-4B5A-AFD8-A81DB2F2CDCE}" name="Référence candidat" dataDxfId="36"/>
    <tableColumn id="9" xr3:uid="{3D64E153-5058-4920-98B7-FA93C16991DE}" name="Conditionnement proposé par le candidat, exprimé en unité de mesure" dataDxfId="35"/>
    <tableColumn id="10" xr3:uid="{617D8DC5-BA28-417B-BE65-177E3B8B53D3}" name="Prix HT _x000a_du conditionnement" dataDxfId="34"/>
    <tableColumn id="11" xr3:uid="{D9D6C097-49FD-4BB4-87F5-9C87E888C223}" name="Prix TTC _x000a_du conditionnement" dataDxfId="33"/>
    <tableColumn id="12" xr3:uid="{0D0774AE-B387-404D-BF4F-6BB03283D0CD}" name="Prix TTC _x000a_de l'unité de mesure" dataDxfId="32">
      <calculatedColumnFormula>(Tableau1457[[#This Row],[Prix TTC 
du conditionnement]]-#REF!)/Tableau1457[[#This Row],[Conditionnement proposé par le candidat, exprimé en unité de mesure]]</calculatedColumnFormula>
    </tableColumn>
    <tableColumn id="13" xr3:uid="{2C884AF3-116E-460C-ABF9-2ABB94C15425}" name="Montant annuel estimatif (Prix TTC de l'unité de mesure x Quantité annuelle indicative exprimée en unité de mesure)" dataDxfId="31">
      <calculatedColumnFormula>Tableau1457[[#This Row],[Prix TTC 
de l''unité de mesure]]*Tableau1457[[#This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5BF514E-B7AD-4286-83C4-A217CB0DC6E7}" name="Tableau1458" displayName="Tableau1458" ref="D163:P269" totalsRowShown="0" headerRowDxfId="30" dataDxfId="28" headerRowBorderDxfId="29" tableBorderDxfId="27">
  <autoFilter ref="D163:P269" xr:uid="{16B7ECA8-F45F-4B12-B660-2BAE70A06131}"/>
  <tableColumns count="13">
    <tableColumn id="1" xr3:uid="{BA6DF3BD-B320-4C09-88BF-0091E54BF22C}" name="Référence UL" dataDxfId="26"/>
    <tableColumn id="16" xr3:uid="{75CCEEB9-1DBA-41E3-8F71-FBA411DA2437}" name="Désignation" dataDxfId="25"/>
    <tableColumn id="2" xr3:uid="{2A185396-2E4D-411B-90C9-C154D88632CE}" name="De type ou équivalent" dataDxfId="24"/>
    <tableColumn id="4" xr3:uid="{29F55A8C-5598-4A94-85E5-8E3F8F2813B2}" name="Unité de mesure" dataDxfId="23"/>
    <tableColumn id="5" xr3:uid="{82CA1618-8B74-4C67-A8EB-E4E186DA9622}" name="Conditionnement préféré par l'université, exprimé en unité de mesure" dataDxfId="22"/>
    <tableColumn id="6" xr3:uid="{4797B860-0A79-41AA-B5BF-03229AC67955}" name="Quantité annuelle indicative (non contractuelle), exprimée en unité de conditionnement " dataDxfId="21"/>
    <tableColumn id="7" xr3:uid="{8F225BE9-38F4-47E3-9A2F-8596D5A9A17A}" name="Quantité annuelle indicative (non contractuelle), exprimée en unité de mesure" dataDxfId="20">
      <calculatedColumnFormula>Tableau1458[[#This Row],[Quantité annuelle indicative (non contractuelle), exprimée en unité de conditionnement ]]*Tableau1458[[#This Row],[Conditionnement préféré par l''université, exprimé en unité de mesure]]</calculatedColumnFormula>
    </tableColumn>
    <tableColumn id="8" xr3:uid="{DBD6723D-AA50-49A0-BF33-03B4839F2FBA}" name="Référence candidat" dataDxfId="19"/>
    <tableColumn id="9" xr3:uid="{600117E0-3E5B-44A0-B3B1-B4B06892FC8F}" name="Conditionnement proposé par le candidat, exprimé en unité de mesure" dataDxfId="18"/>
    <tableColumn id="10" xr3:uid="{FDF2A53E-7D3B-43A8-91DE-07EDC19D037E}" name="Prix HT _x000a_du conditionnement" dataDxfId="17"/>
    <tableColumn id="11" xr3:uid="{552C6401-67BF-4473-A665-1AF135A2B971}" name="Prix TTC _x000a_du conditionnement" dataDxfId="16"/>
    <tableColumn id="12" xr3:uid="{C97F3879-12EA-4257-98D0-29A9A306B7EB}" name="Prix TTC _x000a_de l'unité de mesure" dataDxfId="15">
      <calculatedColumnFormula>(Tableau1458[[#This Row],[Prix TTC 
du conditionnement]]-#REF!)/Tableau1458[[#This Row],[Conditionnement proposé par le candidat, exprimé en unité de mesure]]</calculatedColumnFormula>
    </tableColumn>
    <tableColumn id="13" xr3:uid="{8D2703FC-D350-4CD6-973B-021446FBC936}" name="Montant annuel estimatif (Prix TTC de l'unité de mesure x Quantité annuelle indicative exprimée en unité de mesure)" dataDxfId="14">
      <calculatedColumnFormula>Tableau1458[[#This Row],[Prix TTC 
de l''unité de mesure]]*Tableau1458[[#This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7"/>
  <sheetViews>
    <sheetView showGridLines="0" tabSelected="1" topLeftCell="B1" zoomScale="70" zoomScaleNormal="70" workbookViewId="0">
      <selection activeCell="G267" sqref="G267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5.7109375" style="2" customWidth="1"/>
    <col min="5" max="5" width="77" style="46" bestFit="1" customWidth="1"/>
    <col min="6" max="6" width="24.28515625" style="2" customWidth="1"/>
    <col min="7" max="7" width="10.7109375" style="2" customWidth="1"/>
    <col min="8" max="14" width="20.7109375" style="2" customWidth="1"/>
    <col min="15" max="16" width="25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7" ht="24" customHeight="1" x14ac:dyDescent="0.25">
      <c r="A1" s="22"/>
      <c r="B1" s="22"/>
      <c r="C1" s="22"/>
      <c r="D1" s="22"/>
      <c r="E1" s="37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35.1" customHeight="1" x14ac:dyDescent="0.25">
      <c r="A2" s="22"/>
      <c r="B2" s="22"/>
      <c r="C2" s="22"/>
      <c r="D2" s="96" t="s">
        <v>589</v>
      </c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5"/>
      <c r="Q2" s="22"/>
    </row>
    <row r="3" spans="1:17" ht="77.25" customHeight="1" x14ac:dyDescent="0.25">
      <c r="A3" s="22"/>
      <c r="B3" s="22"/>
      <c r="C3" s="22"/>
      <c r="D3" s="92" t="s">
        <v>22</v>
      </c>
      <c r="E3" s="93"/>
      <c r="F3" s="94"/>
      <c r="G3" s="94"/>
      <c r="H3" s="94"/>
      <c r="I3" s="94"/>
      <c r="J3" s="94"/>
      <c r="K3" s="94"/>
      <c r="L3" s="94"/>
      <c r="M3" s="94"/>
      <c r="N3" s="94"/>
      <c r="O3" s="94"/>
      <c r="P3" s="95"/>
      <c r="Q3" s="22"/>
    </row>
    <row r="4" spans="1:17" ht="35.1" customHeight="1" x14ac:dyDescent="0.25">
      <c r="A4" s="22"/>
      <c r="B4" s="22"/>
      <c r="C4" s="22"/>
      <c r="D4" s="97" t="s">
        <v>27</v>
      </c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9"/>
      <c r="Q4" s="22"/>
    </row>
    <row r="5" spans="1:17" ht="35.1" customHeight="1" x14ac:dyDescent="0.25">
      <c r="A5" s="22"/>
      <c r="B5" s="22"/>
      <c r="C5" s="22"/>
      <c r="D5" s="100" t="s">
        <v>587</v>
      </c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2"/>
      <c r="Q5" s="22"/>
    </row>
    <row r="6" spans="1:17" ht="24" customHeight="1" x14ac:dyDescent="0.25">
      <c r="A6" s="22"/>
      <c r="B6" s="22"/>
      <c r="C6" s="22"/>
      <c r="D6" s="22"/>
      <c r="E6" s="37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ht="49.5" customHeight="1" x14ac:dyDescent="0.25">
      <c r="A7" s="22"/>
      <c r="B7" s="22"/>
      <c r="C7" s="22"/>
      <c r="D7" s="105" t="s">
        <v>25</v>
      </c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7"/>
      <c r="Q7" s="22"/>
    </row>
    <row r="8" spans="1:17" ht="90" customHeight="1" x14ac:dyDescent="0.25">
      <c r="A8" s="22"/>
      <c r="B8" s="22"/>
      <c r="C8" s="22"/>
      <c r="D8" s="113" t="s">
        <v>591</v>
      </c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5"/>
      <c r="Q8" s="22"/>
    </row>
    <row r="9" spans="1:17" s="29" customFormat="1" ht="24" customHeight="1" thickBot="1" x14ac:dyDescent="0.3">
      <c r="A9" s="34"/>
      <c r="B9" s="34"/>
      <c r="C9" s="34"/>
      <c r="D9" s="63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5"/>
      <c r="Q9" s="24"/>
    </row>
    <row r="10" spans="1:17" s="29" customFormat="1" ht="90" customHeight="1" thickBot="1" x14ac:dyDescent="0.3">
      <c r="A10" s="34"/>
      <c r="B10" s="34"/>
      <c r="C10" s="26"/>
      <c r="D10" s="82" t="s">
        <v>590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4"/>
      <c r="Q10" s="34"/>
    </row>
    <row r="11" spans="1:17" s="29" customFormat="1" ht="24" customHeight="1" thickBot="1" x14ac:dyDescent="0.3">
      <c r="A11" s="34"/>
      <c r="B11" s="34"/>
      <c r="C11" s="34"/>
      <c r="D11" s="28"/>
      <c r="E11" s="72"/>
      <c r="F11" s="28"/>
      <c r="G11" s="28"/>
      <c r="H11" s="28"/>
      <c r="I11" s="25"/>
      <c r="J11" s="25"/>
      <c r="K11" s="25"/>
      <c r="L11" s="25"/>
      <c r="M11" s="25"/>
      <c r="N11" s="25"/>
      <c r="O11" s="25"/>
      <c r="P11" s="25"/>
      <c r="Q11" s="25"/>
    </row>
    <row r="12" spans="1:17" ht="39.950000000000003" customHeight="1" thickBot="1" x14ac:dyDescent="0.3">
      <c r="A12" s="22"/>
      <c r="B12" s="22"/>
      <c r="C12" s="26"/>
      <c r="D12" s="111" t="s">
        <v>20</v>
      </c>
      <c r="E12" s="112"/>
      <c r="F12" s="108"/>
      <c r="G12" s="109"/>
      <c r="H12" s="110"/>
      <c r="I12" s="23"/>
      <c r="J12" s="22"/>
      <c r="K12" s="22"/>
      <c r="L12" s="22"/>
      <c r="M12" s="22"/>
      <c r="N12" s="22"/>
      <c r="O12" s="22"/>
      <c r="P12" s="22"/>
      <c r="Q12" s="22"/>
    </row>
    <row r="13" spans="1:17" ht="24" customHeight="1" thickBot="1" x14ac:dyDescent="0.3">
      <c r="A13" s="22"/>
      <c r="B13" s="22"/>
      <c r="C13" s="22"/>
      <c r="D13" s="25"/>
      <c r="E13" s="39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7" ht="39.950000000000003" customHeight="1" thickBot="1" x14ac:dyDescent="0.3">
      <c r="A14" s="22"/>
      <c r="B14" s="22"/>
      <c r="C14" s="22"/>
      <c r="D14" s="103" t="s">
        <v>13</v>
      </c>
      <c r="E14" s="104"/>
      <c r="F14" s="104"/>
      <c r="G14" s="104"/>
      <c r="H14" s="104"/>
      <c r="I14" s="104"/>
      <c r="J14" s="104"/>
      <c r="K14" s="79" t="s">
        <v>11</v>
      </c>
      <c r="L14" s="80"/>
      <c r="M14" s="80"/>
      <c r="N14" s="81"/>
      <c r="O14" s="77" t="s">
        <v>12</v>
      </c>
      <c r="P14" s="78"/>
      <c r="Q14" s="34"/>
    </row>
    <row r="15" spans="1:17" ht="15" customHeight="1" thickBot="1" x14ac:dyDescent="0.3">
      <c r="A15" s="22"/>
      <c r="B15" s="22"/>
      <c r="C15" s="22"/>
      <c r="D15" s="22"/>
      <c r="E15" s="37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7" s="1" customFormat="1" ht="70.5" customHeight="1" thickBot="1" x14ac:dyDescent="0.3">
      <c r="A16" s="22"/>
      <c r="B16" s="22"/>
      <c r="C16" s="22"/>
      <c r="D16" s="27" t="s">
        <v>23</v>
      </c>
      <c r="E16" s="40" t="s">
        <v>29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6</v>
      </c>
      <c r="M16" s="5" t="s">
        <v>8</v>
      </c>
      <c r="N16" s="5" t="s">
        <v>9</v>
      </c>
      <c r="O16" s="6" t="s">
        <v>10</v>
      </c>
      <c r="P16" s="7" t="s">
        <v>7</v>
      </c>
      <c r="Q16" s="22"/>
    </row>
    <row r="17" spans="1:17" ht="24" customHeight="1" thickTop="1" x14ac:dyDescent="0.25">
      <c r="A17" s="22"/>
      <c r="B17" s="90" t="s">
        <v>14</v>
      </c>
      <c r="C17" s="22"/>
      <c r="D17" s="8"/>
      <c r="E17" s="41" t="s">
        <v>15</v>
      </c>
      <c r="F17" s="8" t="s">
        <v>17</v>
      </c>
      <c r="G17" s="8" t="s">
        <v>24</v>
      </c>
      <c r="H17" s="9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26</v>
      </c>
      <c r="L17" s="9">
        <v>1</v>
      </c>
      <c r="M17" s="11">
        <v>10</v>
      </c>
      <c r="N17" s="11">
        <v>12</v>
      </c>
      <c r="O17" s="12" t="e">
        <f>(Tableau1[[#This Row],[Prix TTC 
du conditionnement]]-#REF!)/Tableau1[[#This Row],[Conditionnement proposé par le candidat, exprimé en unité de mesure]]</f>
        <v>#REF!</v>
      </c>
      <c r="P17" s="11" t="e">
        <f>Tableau1[[#This Row],[Prix TTC 
de l''unité de mesure]]*Tableau1[[#This Row],[Quantité annuelle indicative (non contractuelle), exprimée en unité de mesure]]</f>
        <v>#REF!</v>
      </c>
      <c r="Q17" s="22"/>
    </row>
    <row r="18" spans="1:17" ht="24" customHeight="1" thickBot="1" x14ac:dyDescent="0.3">
      <c r="A18" s="22"/>
      <c r="B18" s="91"/>
      <c r="C18" s="22"/>
      <c r="D18" s="13"/>
      <c r="E18" s="42" t="s">
        <v>16</v>
      </c>
      <c r="F18" s="13" t="s">
        <v>18</v>
      </c>
      <c r="G18" s="13" t="s">
        <v>24</v>
      </c>
      <c r="H18" s="14">
        <v>1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10</v>
      </c>
      <c r="K18" s="15" t="s">
        <v>19</v>
      </c>
      <c r="L18" s="14">
        <v>1</v>
      </c>
      <c r="M18" s="16">
        <v>15</v>
      </c>
      <c r="N18" s="16">
        <v>18</v>
      </c>
      <c r="O18" s="17" t="e">
        <f>(Tableau1[[#This Row],[Prix TTC 
du conditionnement]]-#REF!)/Tableau1[[#This Row],[Conditionnement proposé par le candidat, exprimé en unité de mesure]]</f>
        <v>#REF!</v>
      </c>
      <c r="P18" s="16" t="e">
        <f>Tableau1[[#This Row],[Prix TTC 
de l''unité de mesure]]*Tableau1[[#This Row],[Quantité annuelle indicative (non contractuelle), exprimée en unité de mesure]]</f>
        <v>#REF!</v>
      </c>
      <c r="Q18" s="22"/>
    </row>
    <row r="19" spans="1:17" s="29" customFormat="1" ht="24" customHeight="1" thickTop="1" x14ac:dyDescent="0.25">
      <c r="A19" s="34"/>
      <c r="B19" s="34"/>
      <c r="C19" s="34"/>
      <c r="D19" s="35" t="s">
        <v>352</v>
      </c>
      <c r="E19" s="43" t="s">
        <v>40</v>
      </c>
      <c r="F19" s="35" t="s">
        <v>63</v>
      </c>
      <c r="G19" s="35" t="s">
        <v>24</v>
      </c>
      <c r="H19" s="47">
        <v>1</v>
      </c>
      <c r="I19" s="36">
        <v>50</v>
      </c>
      <c r="J19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19" s="31"/>
      <c r="L19" s="30"/>
      <c r="M19" s="32"/>
      <c r="N19" s="32"/>
      <c r="O19" s="33" t="e">
        <f>(Tableau1[[#This Row],[Prix TTC 
du conditionnement]]-#REF!)/Tableau1[[#This Row],[Conditionnement proposé par le candidat, exprimé en unité de mesure]]</f>
        <v>#REF!</v>
      </c>
      <c r="P19" s="32" t="e">
        <f>Tableau1[[#This Row],[Prix TTC 
de l''unité de mesure]]*Tableau1[[#This Row],[Quantité annuelle indicative (non contractuelle), exprimée en unité de mesure]]</f>
        <v>#REF!</v>
      </c>
      <c r="Q19" s="34"/>
    </row>
    <row r="20" spans="1:17" s="29" customFormat="1" ht="24" customHeight="1" x14ac:dyDescent="0.25">
      <c r="A20" s="34"/>
      <c r="B20" s="34"/>
      <c r="C20" s="34"/>
      <c r="D20" s="35" t="s">
        <v>353</v>
      </c>
      <c r="E20" s="43" t="s">
        <v>41</v>
      </c>
      <c r="F20" s="35" t="s">
        <v>63</v>
      </c>
      <c r="G20" s="35" t="s">
        <v>24</v>
      </c>
      <c r="H20" s="47">
        <v>1</v>
      </c>
      <c r="I20" s="36">
        <v>50</v>
      </c>
      <c r="J20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0" s="31"/>
      <c r="L20" s="30"/>
      <c r="M20" s="32"/>
      <c r="N20" s="32"/>
      <c r="O20" s="33" t="e">
        <f>(Tableau1[[#This Row],[Prix TTC 
du conditionnement]]-#REF!)/Tableau1[[#This Row],[Conditionnement proposé par le candidat, exprimé en unité de mesure]]</f>
        <v>#REF!</v>
      </c>
      <c r="P20" s="32" t="e">
        <f>Tableau1[[#This Row],[Prix TTC 
de l''unité de mesure]]*Tableau1[[#This Row],[Quantité annuelle indicative (non contractuelle), exprimée en unité de mesure]]</f>
        <v>#REF!</v>
      </c>
      <c r="Q20" s="34"/>
    </row>
    <row r="21" spans="1:17" s="29" customFormat="1" ht="24" customHeight="1" x14ac:dyDescent="0.25">
      <c r="A21" s="34"/>
      <c r="B21" s="34"/>
      <c r="C21" s="34"/>
      <c r="D21" s="35" t="s">
        <v>354</v>
      </c>
      <c r="E21" s="43" t="s">
        <v>42</v>
      </c>
      <c r="F21" s="35" t="s">
        <v>63</v>
      </c>
      <c r="G21" s="35" t="s">
        <v>24</v>
      </c>
      <c r="H21" s="47">
        <v>1</v>
      </c>
      <c r="I21" s="36">
        <v>50</v>
      </c>
      <c r="J21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1" s="31"/>
      <c r="L21" s="30"/>
      <c r="M21" s="32"/>
      <c r="N21" s="32"/>
      <c r="O21" s="33" t="e">
        <f>(Tableau1[[#This Row],[Prix TTC 
du conditionnement]]-#REF!)/Tableau1[[#This Row],[Conditionnement proposé par le candidat, exprimé en unité de mesure]]</f>
        <v>#REF!</v>
      </c>
      <c r="P21" s="32" t="e">
        <f>Tableau1[[#This Row],[Prix TTC 
de l''unité de mesure]]*Tableau1[[#This Row],[Quantité annuelle indicative (non contractuelle), exprimée en unité de mesure]]</f>
        <v>#REF!</v>
      </c>
      <c r="Q21" s="34"/>
    </row>
    <row r="22" spans="1:17" s="29" customFormat="1" ht="24" customHeight="1" x14ac:dyDescent="0.25">
      <c r="A22" s="34"/>
      <c r="B22" s="34"/>
      <c r="C22" s="34"/>
      <c r="D22" s="35" t="s">
        <v>355</v>
      </c>
      <c r="E22" s="43" t="s">
        <v>43</v>
      </c>
      <c r="F22" s="35" t="s">
        <v>63</v>
      </c>
      <c r="G22" s="35" t="s">
        <v>24</v>
      </c>
      <c r="H22" s="47">
        <v>1</v>
      </c>
      <c r="I22" s="36">
        <v>50</v>
      </c>
      <c r="J22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2" s="31"/>
      <c r="L22" s="30"/>
      <c r="M22" s="32"/>
      <c r="N22" s="32"/>
      <c r="O22" s="33" t="e">
        <f>(Tableau1[[#This Row],[Prix TTC 
du conditionnement]]-#REF!)/Tableau1[[#This Row],[Conditionnement proposé par le candidat, exprimé en unité de mesure]]</f>
        <v>#REF!</v>
      </c>
      <c r="P22" s="32" t="e">
        <f>Tableau1[[#This Row],[Prix TTC 
de l''unité de mesure]]*Tableau1[[#This Row],[Quantité annuelle indicative (non contractuelle), exprimée en unité de mesure]]</f>
        <v>#REF!</v>
      </c>
      <c r="Q22" s="34"/>
    </row>
    <row r="23" spans="1:17" s="29" customFormat="1" ht="24" customHeight="1" x14ac:dyDescent="0.25">
      <c r="A23" s="34"/>
      <c r="B23" s="34"/>
      <c r="C23" s="34"/>
      <c r="D23" s="35" t="s">
        <v>356</v>
      </c>
      <c r="E23" s="43" t="s">
        <v>44</v>
      </c>
      <c r="F23" s="35" t="s">
        <v>63</v>
      </c>
      <c r="G23" s="35" t="s">
        <v>24</v>
      </c>
      <c r="H23" s="47">
        <v>1</v>
      </c>
      <c r="I23" s="36">
        <v>50</v>
      </c>
      <c r="J23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3" s="31"/>
      <c r="L23" s="30"/>
      <c r="M23" s="32"/>
      <c r="N23" s="32"/>
      <c r="O23" s="33" t="e">
        <f>(Tableau1[[#This Row],[Prix TTC 
du conditionnement]]-#REF!)/Tableau1[[#This Row],[Conditionnement proposé par le candidat, exprimé en unité de mesure]]</f>
        <v>#REF!</v>
      </c>
      <c r="P23" s="32" t="e">
        <f>Tableau1[[#This Row],[Prix TTC 
de l''unité de mesure]]*Tableau1[[#This Row],[Quantité annuelle indicative (non contractuelle), exprimée en unité de mesure]]</f>
        <v>#REF!</v>
      </c>
      <c r="Q23" s="34"/>
    </row>
    <row r="24" spans="1:17" s="29" customFormat="1" ht="24" customHeight="1" x14ac:dyDescent="0.25">
      <c r="A24" s="34"/>
      <c r="B24" s="34"/>
      <c r="C24" s="34"/>
      <c r="D24" s="35" t="s">
        <v>357</v>
      </c>
      <c r="E24" s="43" t="s">
        <v>45</v>
      </c>
      <c r="F24" s="35" t="s">
        <v>63</v>
      </c>
      <c r="G24" s="35" t="s">
        <v>24</v>
      </c>
      <c r="H24" s="47">
        <v>1</v>
      </c>
      <c r="I24" s="36">
        <v>50</v>
      </c>
      <c r="J24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4" s="31"/>
      <c r="L24" s="30"/>
      <c r="M24" s="32"/>
      <c r="N24" s="32"/>
      <c r="O24" s="33" t="e">
        <f>(Tableau1[[#This Row],[Prix TTC 
du conditionnement]]-#REF!)/Tableau1[[#This Row],[Conditionnement proposé par le candidat, exprimé en unité de mesure]]</f>
        <v>#REF!</v>
      </c>
      <c r="P24" s="32" t="e">
        <f>Tableau1[[#This Row],[Prix TTC 
de l''unité de mesure]]*Tableau1[[#This Row],[Quantité annuelle indicative (non contractuelle), exprimée en unité de mesure]]</f>
        <v>#REF!</v>
      </c>
      <c r="Q24" s="34"/>
    </row>
    <row r="25" spans="1:17" s="29" customFormat="1" ht="24" customHeight="1" x14ac:dyDescent="0.25">
      <c r="A25" s="34"/>
      <c r="B25" s="34"/>
      <c r="C25" s="34"/>
      <c r="D25" s="35" t="s">
        <v>358</v>
      </c>
      <c r="E25" s="43" t="s">
        <v>46</v>
      </c>
      <c r="F25" s="35" t="s">
        <v>63</v>
      </c>
      <c r="G25" s="35" t="s">
        <v>24</v>
      </c>
      <c r="H25" s="47">
        <v>1</v>
      </c>
      <c r="I25" s="36">
        <v>50</v>
      </c>
      <c r="J25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5" s="31"/>
      <c r="L25" s="30"/>
      <c r="M25" s="32"/>
      <c r="N25" s="32"/>
      <c r="O25" s="33" t="e">
        <f>(Tableau1[[#This Row],[Prix TTC 
du conditionnement]]-#REF!)/Tableau1[[#This Row],[Conditionnement proposé par le candidat, exprimé en unité de mesure]]</f>
        <v>#REF!</v>
      </c>
      <c r="P25" s="32" t="e">
        <f>Tableau1[[#This Row],[Prix TTC 
de l''unité de mesure]]*Tableau1[[#This Row],[Quantité annuelle indicative (non contractuelle), exprimée en unité de mesure]]</f>
        <v>#REF!</v>
      </c>
      <c r="Q25" s="34"/>
    </row>
    <row r="26" spans="1:17" s="29" customFormat="1" ht="24" customHeight="1" x14ac:dyDescent="0.25">
      <c r="A26" s="34"/>
      <c r="B26" s="34"/>
      <c r="C26" s="34"/>
      <c r="D26" s="35" t="s">
        <v>359</v>
      </c>
      <c r="E26" s="43" t="s">
        <v>47</v>
      </c>
      <c r="F26" s="35" t="s">
        <v>63</v>
      </c>
      <c r="G26" s="35" t="s">
        <v>24</v>
      </c>
      <c r="H26" s="47">
        <v>1</v>
      </c>
      <c r="I26" s="36">
        <v>50</v>
      </c>
      <c r="J26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6" s="31"/>
      <c r="L26" s="30"/>
      <c r="M26" s="32"/>
      <c r="N26" s="32"/>
      <c r="O26" s="33" t="e">
        <f>(Tableau1[[#This Row],[Prix TTC 
du conditionnement]]-#REF!)/Tableau1[[#This Row],[Conditionnement proposé par le candidat, exprimé en unité de mesure]]</f>
        <v>#REF!</v>
      </c>
      <c r="P26" s="32" t="e">
        <f>Tableau1[[#This Row],[Prix TTC 
de l''unité de mesure]]*Tableau1[[#This Row],[Quantité annuelle indicative (non contractuelle), exprimée en unité de mesure]]</f>
        <v>#REF!</v>
      </c>
      <c r="Q26" s="34"/>
    </row>
    <row r="27" spans="1:17" s="29" customFormat="1" ht="24" customHeight="1" x14ac:dyDescent="0.25">
      <c r="A27" s="34"/>
      <c r="B27" s="34"/>
      <c r="C27" s="34"/>
      <c r="D27" s="35" t="s">
        <v>360</v>
      </c>
      <c r="E27" s="43" t="s">
        <v>48</v>
      </c>
      <c r="F27" s="35" t="s">
        <v>63</v>
      </c>
      <c r="G27" s="35" t="s">
        <v>24</v>
      </c>
      <c r="H27" s="47">
        <v>1</v>
      </c>
      <c r="I27" s="36">
        <v>50</v>
      </c>
      <c r="J27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7" s="31"/>
      <c r="L27" s="30"/>
      <c r="M27" s="32"/>
      <c r="N27" s="32"/>
      <c r="O27" s="33" t="e">
        <f>(Tableau1[[#This Row],[Prix TTC 
du conditionnement]]-#REF!)/Tableau1[[#This Row],[Conditionnement proposé par le candidat, exprimé en unité de mesure]]</f>
        <v>#REF!</v>
      </c>
      <c r="P27" s="32" t="e">
        <f>Tableau1[[#This Row],[Prix TTC 
de l''unité de mesure]]*Tableau1[[#This Row],[Quantité annuelle indicative (non contractuelle), exprimée en unité de mesure]]</f>
        <v>#REF!</v>
      </c>
      <c r="Q27" s="34"/>
    </row>
    <row r="28" spans="1:17" s="29" customFormat="1" ht="24" customHeight="1" x14ac:dyDescent="0.25">
      <c r="A28" s="34"/>
      <c r="B28" s="34"/>
      <c r="C28" s="34"/>
      <c r="D28" s="35" t="s">
        <v>361</v>
      </c>
      <c r="E28" s="43" t="s">
        <v>49</v>
      </c>
      <c r="F28" s="35" t="s">
        <v>63</v>
      </c>
      <c r="G28" s="35" t="s">
        <v>24</v>
      </c>
      <c r="H28" s="47">
        <v>1</v>
      </c>
      <c r="I28" s="36">
        <v>50</v>
      </c>
      <c r="J28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8" s="31"/>
      <c r="L28" s="30"/>
      <c r="M28" s="32"/>
      <c r="N28" s="32"/>
      <c r="O28" s="33" t="e">
        <f>(Tableau1[[#This Row],[Prix TTC 
du conditionnement]]-#REF!)/Tableau1[[#This Row],[Conditionnement proposé par le candidat, exprimé en unité de mesure]]</f>
        <v>#REF!</v>
      </c>
      <c r="P28" s="32" t="e">
        <f>Tableau1[[#This Row],[Prix TTC 
de l''unité de mesure]]*Tableau1[[#This Row],[Quantité annuelle indicative (non contractuelle), exprimée en unité de mesure]]</f>
        <v>#REF!</v>
      </c>
      <c r="Q28" s="34"/>
    </row>
    <row r="29" spans="1:17" s="29" customFormat="1" ht="24" customHeight="1" x14ac:dyDescent="0.25">
      <c r="A29" s="34"/>
      <c r="B29" s="34"/>
      <c r="C29" s="34"/>
      <c r="D29" s="35" t="s">
        <v>362</v>
      </c>
      <c r="E29" s="43" t="s">
        <v>50</v>
      </c>
      <c r="F29" s="35" t="s">
        <v>63</v>
      </c>
      <c r="G29" s="35" t="s">
        <v>24</v>
      </c>
      <c r="H29" s="47">
        <v>1</v>
      </c>
      <c r="I29" s="36">
        <v>50</v>
      </c>
      <c r="J29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29" s="31"/>
      <c r="L29" s="30"/>
      <c r="M29" s="32"/>
      <c r="N29" s="32"/>
      <c r="O29" s="33" t="e">
        <f>(Tableau1[[#This Row],[Prix TTC 
du conditionnement]]-#REF!)/Tableau1[[#This Row],[Conditionnement proposé par le candidat, exprimé en unité de mesure]]</f>
        <v>#REF!</v>
      </c>
      <c r="P29" s="32" t="e">
        <f>Tableau1[[#This Row],[Prix TTC 
de l''unité de mesure]]*Tableau1[[#This Row],[Quantité annuelle indicative (non contractuelle), exprimée en unité de mesure]]</f>
        <v>#REF!</v>
      </c>
      <c r="Q29" s="34"/>
    </row>
    <row r="30" spans="1:17" s="29" customFormat="1" ht="24" customHeight="1" x14ac:dyDescent="0.25">
      <c r="A30" s="34"/>
      <c r="B30" s="34"/>
      <c r="C30" s="34"/>
      <c r="D30" s="35" t="s">
        <v>363</v>
      </c>
      <c r="E30" s="43" t="s">
        <v>51</v>
      </c>
      <c r="F30" s="35" t="s">
        <v>63</v>
      </c>
      <c r="G30" s="35" t="s">
        <v>24</v>
      </c>
      <c r="H30" s="47">
        <v>1</v>
      </c>
      <c r="I30" s="36">
        <v>50</v>
      </c>
      <c r="J30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0" s="31"/>
      <c r="L30" s="30"/>
      <c r="M30" s="32"/>
      <c r="N30" s="32"/>
      <c r="O30" s="33" t="e">
        <f>(Tableau1[[#This Row],[Prix TTC 
du conditionnement]]-#REF!)/Tableau1[[#This Row],[Conditionnement proposé par le candidat, exprimé en unité de mesure]]</f>
        <v>#REF!</v>
      </c>
      <c r="P30" s="32" t="e">
        <f>Tableau1[[#This Row],[Prix TTC 
de l''unité de mesure]]*Tableau1[[#This Row],[Quantité annuelle indicative (non contractuelle), exprimée en unité de mesure]]</f>
        <v>#REF!</v>
      </c>
      <c r="Q30" s="34"/>
    </row>
    <row r="31" spans="1:17" s="29" customFormat="1" ht="24" customHeight="1" x14ac:dyDescent="0.25">
      <c r="A31" s="34"/>
      <c r="B31" s="34"/>
      <c r="C31" s="34"/>
      <c r="D31" s="35" t="s">
        <v>364</v>
      </c>
      <c r="E31" s="43" t="s">
        <v>52</v>
      </c>
      <c r="F31" s="35" t="s">
        <v>63</v>
      </c>
      <c r="G31" s="35" t="s">
        <v>24</v>
      </c>
      <c r="H31" s="47">
        <v>1</v>
      </c>
      <c r="I31" s="36">
        <v>50</v>
      </c>
      <c r="J31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1" s="31"/>
      <c r="L31" s="30"/>
      <c r="M31" s="32"/>
      <c r="N31" s="32"/>
      <c r="O31" s="33" t="e">
        <f>(Tableau1[[#This Row],[Prix TTC 
du conditionnement]]-#REF!)/Tableau1[[#This Row],[Conditionnement proposé par le candidat, exprimé en unité de mesure]]</f>
        <v>#REF!</v>
      </c>
      <c r="P31" s="32" t="e">
        <f>Tableau1[[#This Row],[Prix TTC 
de l''unité de mesure]]*Tableau1[[#This Row],[Quantité annuelle indicative (non contractuelle), exprimée en unité de mesure]]</f>
        <v>#REF!</v>
      </c>
      <c r="Q31" s="34"/>
    </row>
    <row r="32" spans="1:17" s="29" customFormat="1" ht="24" customHeight="1" x14ac:dyDescent="0.25">
      <c r="A32" s="34"/>
      <c r="B32" s="34"/>
      <c r="C32" s="34"/>
      <c r="D32" s="35" t="s">
        <v>365</v>
      </c>
      <c r="E32" s="43" t="s">
        <v>53</v>
      </c>
      <c r="F32" s="35" t="s">
        <v>63</v>
      </c>
      <c r="G32" s="35" t="s">
        <v>24</v>
      </c>
      <c r="H32" s="47">
        <v>1</v>
      </c>
      <c r="I32" s="36">
        <v>50</v>
      </c>
      <c r="J32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2" s="31"/>
      <c r="L32" s="30"/>
      <c r="M32" s="32"/>
      <c r="N32" s="32"/>
      <c r="O32" s="33" t="e">
        <f>(Tableau1[[#This Row],[Prix TTC 
du conditionnement]]-#REF!)/Tableau1[[#This Row],[Conditionnement proposé par le candidat, exprimé en unité de mesure]]</f>
        <v>#REF!</v>
      </c>
      <c r="P32" s="32" t="e">
        <f>Tableau1[[#This Row],[Prix TTC 
de l''unité de mesure]]*Tableau1[[#This Row],[Quantité annuelle indicative (non contractuelle), exprimée en unité de mesure]]</f>
        <v>#REF!</v>
      </c>
      <c r="Q32" s="34"/>
    </row>
    <row r="33" spans="1:17" s="29" customFormat="1" ht="24" customHeight="1" x14ac:dyDescent="0.25">
      <c r="A33" s="34"/>
      <c r="B33" s="34"/>
      <c r="C33" s="34"/>
      <c r="D33" s="35" t="s">
        <v>366</v>
      </c>
      <c r="E33" s="43" t="s">
        <v>54</v>
      </c>
      <c r="F33" s="35" t="s">
        <v>63</v>
      </c>
      <c r="G33" s="35" t="s">
        <v>24</v>
      </c>
      <c r="H33" s="47">
        <v>1</v>
      </c>
      <c r="I33" s="36">
        <v>50</v>
      </c>
      <c r="J33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3" s="31"/>
      <c r="L33" s="30"/>
      <c r="M33" s="32"/>
      <c r="N33" s="32"/>
      <c r="O33" s="33" t="e">
        <f>(Tableau1[[#This Row],[Prix TTC 
du conditionnement]]-#REF!)/Tableau1[[#This Row],[Conditionnement proposé par le candidat, exprimé en unité de mesure]]</f>
        <v>#REF!</v>
      </c>
      <c r="P33" s="32" t="e">
        <f>Tableau1[[#This Row],[Prix TTC 
de l''unité de mesure]]*Tableau1[[#This Row],[Quantité annuelle indicative (non contractuelle), exprimée en unité de mesure]]</f>
        <v>#REF!</v>
      </c>
      <c r="Q33" s="34"/>
    </row>
    <row r="34" spans="1:17" s="29" customFormat="1" ht="24" customHeight="1" x14ac:dyDescent="0.25">
      <c r="A34" s="34"/>
      <c r="B34" s="34"/>
      <c r="C34" s="34"/>
      <c r="D34" s="35" t="s">
        <v>367</v>
      </c>
      <c r="E34" s="43" t="s">
        <v>55</v>
      </c>
      <c r="F34" s="35" t="s">
        <v>63</v>
      </c>
      <c r="G34" s="35" t="s">
        <v>24</v>
      </c>
      <c r="H34" s="47">
        <v>1</v>
      </c>
      <c r="I34" s="36">
        <v>50</v>
      </c>
      <c r="J34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4" s="31"/>
      <c r="L34" s="30"/>
      <c r="M34" s="32"/>
      <c r="N34" s="32"/>
      <c r="O34" s="33" t="e">
        <f>(Tableau1[[#This Row],[Prix TTC 
du conditionnement]]-#REF!)/Tableau1[[#This Row],[Conditionnement proposé par le candidat, exprimé en unité de mesure]]</f>
        <v>#REF!</v>
      </c>
      <c r="P34" s="32" t="e">
        <f>Tableau1[[#This Row],[Prix TTC 
de l''unité de mesure]]*Tableau1[[#This Row],[Quantité annuelle indicative (non contractuelle), exprimée en unité de mesure]]</f>
        <v>#REF!</v>
      </c>
      <c r="Q34" s="34"/>
    </row>
    <row r="35" spans="1:17" s="29" customFormat="1" ht="24" customHeight="1" x14ac:dyDescent="0.25">
      <c r="A35" s="34"/>
      <c r="B35" s="34"/>
      <c r="C35" s="34"/>
      <c r="D35" s="35" t="s">
        <v>368</v>
      </c>
      <c r="E35" s="43" t="s">
        <v>56</v>
      </c>
      <c r="F35" s="35" t="s">
        <v>63</v>
      </c>
      <c r="G35" s="35" t="s">
        <v>24</v>
      </c>
      <c r="H35" s="47">
        <v>1</v>
      </c>
      <c r="I35" s="36">
        <v>50</v>
      </c>
      <c r="J35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5" s="31"/>
      <c r="L35" s="30"/>
      <c r="M35" s="32"/>
      <c r="N35" s="32"/>
      <c r="O35" s="33" t="e">
        <f>(Tableau1[[#This Row],[Prix TTC 
du conditionnement]]-#REF!)/Tableau1[[#This Row],[Conditionnement proposé par le candidat, exprimé en unité de mesure]]</f>
        <v>#REF!</v>
      </c>
      <c r="P35" s="32" t="e">
        <f>Tableau1[[#This Row],[Prix TTC 
de l''unité de mesure]]*Tableau1[[#This Row],[Quantité annuelle indicative (non contractuelle), exprimée en unité de mesure]]</f>
        <v>#REF!</v>
      </c>
      <c r="Q35" s="34"/>
    </row>
    <row r="36" spans="1:17" s="29" customFormat="1" ht="24" customHeight="1" x14ac:dyDescent="0.25">
      <c r="A36" s="34"/>
      <c r="B36" s="34"/>
      <c r="C36" s="34"/>
      <c r="D36" s="35" t="s">
        <v>369</v>
      </c>
      <c r="E36" s="43" t="s">
        <v>57</v>
      </c>
      <c r="F36" s="35" t="s">
        <v>63</v>
      </c>
      <c r="G36" s="35" t="s">
        <v>24</v>
      </c>
      <c r="H36" s="47">
        <v>1</v>
      </c>
      <c r="I36" s="36">
        <v>50</v>
      </c>
      <c r="J36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6" s="31"/>
      <c r="L36" s="30"/>
      <c r="M36" s="32"/>
      <c r="N36" s="32"/>
      <c r="O36" s="33" t="e">
        <f>(Tableau1[[#This Row],[Prix TTC 
du conditionnement]]-#REF!)/Tableau1[[#This Row],[Conditionnement proposé par le candidat, exprimé en unité de mesure]]</f>
        <v>#REF!</v>
      </c>
      <c r="P36" s="32" t="e">
        <f>Tableau1[[#This Row],[Prix TTC 
de l''unité de mesure]]*Tableau1[[#This Row],[Quantité annuelle indicative (non contractuelle), exprimée en unité de mesure]]</f>
        <v>#REF!</v>
      </c>
      <c r="Q36" s="34"/>
    </row>
    <row r="37" spans="1:17" s="29" customFormat="1" ht="24" customHeight="1" x14ac:dyDescent="0.25">
      <c r="A37" s="34"/>
      <c r="B37" s="34"/>
      <c r="C37" s="34"/>
      <c r="D37" s="35" t="s">
        <v>370</v>
      </c>
      <c r="E37" s="43" t="s">
        <v>58</v>
      </c>
      <c r="F37" s="35" t="s">
        <v>63</v>
      </c>
      <c r="G37" s="35" t="s">
        <v>24</v>
      </c>
      <c r="H37" s="47">
        <v>1</v>
      </c>
      <c r="I37" s="36">
        <v>50</v>
      </c>
      <c r="J37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7" s="31"/>
      <c r="L37" s="30"/>
      <c r="M37" s="32"/>
      <c r="N37" s="32"/>
      <c r="O37" s="33" t="e">
        <f>(Tableau1[[#This Row],[Prix TTC 
du conditionnement]]-#REF!)/Tableau1[[#This Row],[Conditionnement proposé par le candidat, exprimé en unité de mesure]]</f>
        <v>#REF!</v>
      </c>
      <c r="P37" s="32" t="e">
        <f>Tableau1[[#This Row],[Prix TTC 
de l''unité de mesure]]*Tableau1[[#This Row],[Quantité annuelle indicative (non contractuelle), exprimée en unité de mesure]]</f>
        <v>#REF!</v>
      </c>
      <c r="Q37" s="34"/>
    </row>
    <row r="38" spans="1:17" s="29" customFormat="1" ht="24" customHeight="1" x14ac:dyDescent="0.25">
      <c r="A38" s="34"/>
      <c r="B38" s="34"/>
      <c r="C38" s="34"/>
      <c r="D38" s="35" t="s">
        <v>371</v>
      </c>
      <c r="E38" s="43" t="s">
        <v>59</v>
      </c>
      <c r="F38" s="35" t="s">
        <v>63</v>
      </c>
      <c r="G38" s="35" t="s">
        <v>24</v>
      </c>
      <c r="H38" s="47">
        <v>1</v>
      </c>
      <c r="I38" s="36">
        <v>50</v>
      </c>
      <c r="J38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8" s="31"/>
      <c r="L38" s="30"/>
      <c r="M38" s="32"/>
      <c r="N38" s="32"/>
      <c r="O38" s="33" t="e">
        <f>(Tableau1[[#This Row],[Prix TTC 
du conditionnement]]-#REF!)/Tableau1[[#This Row],[Conditionnement proposé par le candidat, exprimé en unité de mesure]]</f>
        <v>#REF!</v>
      </c>
      <c r="P38" s="32" t="e">
        <f>Tableau1[[#This Row],[Prix TTC 
de l''unité de mesure]]*Tableau1[[#This Row],[Quantité annuelle indicative (non contractuelle), exprimée en unité de mesure]]</f>
        <v>#REF!</v>
      </c>
      <c r="Q38" s="34"/>
    </row>
    <row r="39" spans="1:17" s="29" customFormat="1" ht="24" customHeight="1" x14ac:dyDescent="0.25">
      <c r="A39" s="34"/>
      <c r="B39" s="34"/>
      <c r="C39" s="34"/>
      <c r="D39" s="35" t="s">
        <v>372</v>
      </c>
      <c r="E39" s="43" t="s">
        <v>60</v>
      </c>
      <c r="F39" s="35" t="s">
        <v>63</v>
      </c>
      <c r="G39" s="35" t="s">
        <v>24</v>
      </c>
      <c r="H39" s="47">
        <v>1</v>
      </c>
      <c r="I39" s="36">
        <v>50</v>
      </c>
      <c r="J39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39" s="31"/>
      <c r="L39" s="30"/>
      <c r="M39" s="32"/>
      <c r="N39" s="32"/>
      <c r="O39" s="33" t="e">
        <f>(Tableau1[[#This Row],[Prix TTC 
du conditionnement]]-#REF!)/Tableau1[[#This Row],[Conditionnement proposé par le candidat, exprimé en unité de mesure]]</f>
        <v>#REF!</v>
      </c>
      <c r="P39" s="32" t="e">
        <f>Tableau1[[#This Row],[Prix TTC 
de l''unité de mesure]]*Tableau1[[#This Row],[Quantité annuelle indicative (non contractuelle), exprimée en unité de mesure]]</f>
        <v>#REF!</v>
      </c>
      <c r="Q39" s="34"/>
    </row>
    <row r="40" spans="1:17" s="29" customFormat="1" ht="24" customHeight="1" x14ac:dyDescent="0.25">
      <c r="A40" s="34"/>
      <c r="B40" s="34"/>
      <c r="C40" s="34"/>
      <c r="D40" s="35" t="s">
        <v>373</v>
      </c>
      <c r="E40" s="43" t="s">
        <v>61</v>
      </c>
      <c r="F40" s="35" t="s">
        <v>63</v>
      </c>
      <c r="G40" s="35" t="s">
        <v>24</v>
      </c>
      <c r="H40" s="47">
        <v>1</v>
      </c>
      <c r="I40" s="36">
        <v>50</v>
      </c>
      <c r="J40" s="36">
        <f>Tableau1[[#This Row],[Quantité annuelle indicative (non contractuelle), exprimée en unité de conditionnement ]]*Tableau1[[#This Row],[Conditionnement préféré par l''université, exprimé en unité de mesure]]</f>
        <v>50</v>
      </c>
      <c r="K40" s="31"/>
      <c r="L40" s="30"/>
      <c r="M40" s="32"/>
      <c r="N40" s="32"/>
      <c r="O40" s="33" t="e">
        <f>(Tableau1[[#This Row],[Prix TTC 
du conditionnement]]-#REF!)/Tableau1[[#This Row],[Conditionnement proposé par le candidat, exprimé en unité de mesure]]</f>
        <v>#REF!</v>
      </c>
      <c r="P40" s="32" t="e">
        <f>Tableau1[[#This Row],[Prix TTC 
de l''unité de mesure]]*Tableau1[[#This Row],[Quantité annuelle indicative (non contractuelle), exprimée en unité de mesure]]</f>
        <v>#REF!</v>
      </c>
      <c r="Q40" s="34"/>
    </row>
    <row r="41" spans="1:17" s="29" customFormat="1" ht="24" customHeight="1" thickBot="1" x14ac:dyDescent="0.3">
      <c r="A41" s="34"/>
      <c r="B41" s="34"/>
      <c r="C41" s="34"/>
      <c r="D41" s="52" t="s">
        <v>374</v>
      </c>
      <c r="E41" s="53" t="s">
        <v>62</v>
      </c>
      <c r="F41" s="54" t="s">
        <v>63</v>
      </c>
      <c r="G41" s="54" t="s">
        <v>24</v>
      </c>
      <c r="H41" s="57">
        <v>1</v>
      </c>
      <c r="I41" s="55">
        <v>50</v>
      </c>
      <c r="J41" s="55">
        <f>Tableau1[[#This Row],[Quantité annuelle indicative (non contractuelle), exprimée en unité de conditionnement ]]*Tableau1[[#This Row],[Conditionnement préféré par l''université, exprimé en unité de mesure]]</f>
        <v>50</v>
      </c>
      <c r="K41" s="58"/>
      <c r="L41" s="59"/>
      <c r="M41" s="56"/>
      <c r="N41" s="56"/>
      <c r="O41" s="60" t="e">
        <f>(Tableau1[[#This Row],[Prix TTC 
du conditionnement]]-#REF!)/Tableau1[[#This Row],[Conditionnement proposé par le candidat, exprimé en unité de mesure]]</f>
        <v>#REF!</v>
      </c>
      <c r="P41" s="61" t="e">
        <f>Tableau1[[#This Row],[Prix TTC 
de l''unité de mesure]]*Tableau1[[#This Row],[Quantité annuelle indicative (non contractuelle), exprimée en unité de mesure]]</f>
        <v>#REF!</v>
      </c>
      <c r="Q41" s="34"/>
    </row>
    <row r="42" spans="1:17" ht="24" customHeight="1" thickBot="1" x14ac:dyDescent="0.3">
      <c r="A42" s="22"/>
      <c r="B42" s="22"/>
      <c r="C42" s="22"/>
      <c r="D42" s="24"/>
      <c r="E42" s="38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2"/>
    </row>
    <row r="43" spans="1:17" ht="39.950000000000003" customHeight="1" thickBot="1" x14ac:dyDescent="0.3">
      <c r="A43" s="22"/>
      <c r="B43" s="22"/>
      <c r="C43" s="26"/>
      <c r="D43" s="85" t="s">
        <v>30</v>
      </c>
      <c r="E43" s="86"/>
      <c r="F43" s="86"/>
      <c r="G43" s="86"/>
      <c r="H43" s="86"/>
      <c r="I43" s="86"/>
      <c r="J43" s="86"/>
      <c r="K43" s="86"/>
      <c r="L43" s="86"/>
      <c r="M43" s="86"/>
      <c r="N43" s="87"/>
      <c r="O43" s="88"/>
      <c r="P43" s="89"/>
      <c r="Q43" s="23"/>
    </row>
    <row r="44" spans="1:17" ht="24" customHeight="1" thickBot="1" x14ac:dyDescent="0.3">
      <c r="A44" s="22"/>
      <c r="B44" s="22"/>
      <c r="C44" s="22"/>
      <c r="D44" s="25"/>
      <c r="E44" s="39"/>
      <c r="F44" s="25"/>
      <c r="G44" s="25"/>
      <c r="H44" s="25"/>
      <c r="I44" s="25"/>
      <c r="J44" s="25"/>
      <c r="K44" s="25"/>
      <c r="L44" s="25"/>
      <c r="M44" s="25"/>
      <c r="N44" s="25"/>
      <c r="O44" s="28"/>
      <c r="P44" s="28"/>
      <c r="Q44" s="22"/>
    </row>
    <row r="45" spans="1:17" s="1" customFormat="1" ht="70.5" customHeight="1" thickBot="1" x14ac:dyDescent="0.3">
      <c r="A45" s="22"/>
      <c r="B45" s="22"/>
      <c r="C45" s="22"/>
      <c r="D45" s="27" t="s">
        <v>23</v>
      </c>
      <c r="E45" s="40" t="s">
        <v>29</v>
      </c>
      <c r="F45" s="3" t="s">
        <v>0</v>
      </c>
      <c r="G45" s="3" t="s">
        <v>1</v>
      </c>
      <c r="H45" s="3" t="s">
        <v>2</v>
      </c>
      <c r="I45" s="3" t="s">
        <v>3</v>
      </c>
      <c r="J45" s="3" t="s">
        <v>4</v>
      </c>
      <c r="K45" s="4" t="s">
        <v>5</v>
      </c>
      <c r="L45" s="5" t="s">
        <v>6</v>
      </c>
      <c r="M45" s="5" t="s">
        <v>8</v>
      </c>
      <c r="N45" s="5" t="s">
        <v>9</v>
      </c>
      <c r="O45" s="6" t="s">
        <v>10</v>
      </c>
      <c r="P45" s="7" t="s">
        <v>7</v>
      </c>
      <c r="Q45" s="22"/>
    </row>
    <row r="46" spans="1:17" s="29" customFormat="1" ht="24" customHeight="1" x14ac:dyDescent="0.25">
      <c r="A46" s="34"/>
      <c r="B46" s="34"/>
      <c r="C46" s="34"/>
      <c r="D46" s="49" t="s">
        <v>375</v>
      </c>
      <c r="E46" s="50" t="s">
        <v>76</v>
      </c>
      <c r="F46" s="49" t="s">
        <v>89</v>
      </c>
      <c r="G46" s="49" t="s">
        <v>24</v>
      </c>
      <c r="H46" s="47">
        <v>1</v>
      </c>
      <c r="I46" s="51">
        <v>5</v>
      </c>
      <c r="J46" s="51">
        <f>Tableau14[[#This Row],[Quantité annuelle indicative (non contractuelle), exprimée en unité de conditionnement ]]*Tableau14[[#This Row],[Conditionnement préféré par l''université, exprimé en unité de mesure]]</f>
        <v>5</v>
      </c>
      <c r="K46" s="31"/>
      <c r="L46" s="30"/>
      <c r="M46" s="32"/>
      <c r="N46" s="32"/>
      <c r="O46" s="33" t="e">
        <f>(Tableau14[[#This Row],[Prix TTC 
du conditionnement]]-#REF!)/Tableau14[[#This Row],[Conditionnement proposé par le candidat, exprimé en unité de mesure]]</f>
        <v>#REF!</v>
      </c>
      <c r="P46" s="32" t="e">
        <f>Tableau14[[#This Row],[Prix TTC 
de l''unité de mesure]]*Tableau14[[#This Row],[Quantité annuelle indicative (non contractuelle), exprimée en unité de mesure]]</f>
        <v>#REF!</v>
      </c>
      <c r="Q46" s="34"/>
    </row>
    <row r="47" spans="1:17" s="29" customFormat="1" ht="24" customHeight="1" x14ac:dyDescent="0.25">
      <c r="A47" s="34"/>
      <c r="B47" s="34"/>
      <c r="C47" s="34"/>
      <c r="D47" s="66" t="s">
        <v>376</v>
      </c>
      <c r="E47" s="50" t="s">
        <v>588</v>
      </c>
      <c r="F47" s="66" t="s">
        <v>89</v>
      </c>
      <c r="G47" s="66" t="s">
        <v>24</v>
      </c>
      <c r="H47" s="47">
        <v>1</v>
      </c>
      <c r="I47" s="67">
        <v>5</v>
      </c>
      <c r="J47" s="67">
        <f>Tableau14[[#This Row],[Quantité annuelle indicative (non contractuelle), exprimée en unité de conditionnement ]]*Tableau14[[#This Row],[Conditionnement préféré par l''université, exprimé en unité de mesure]]</f>
        <v>5</v>
      </c>
      <c r="K47" s="68"/>
      <c r="L47" s="69"/>
      <c r="M47" s="70"/>
      <c r="N47" s="70"/>
      <c r="O47" s="71" t="e">
        <f>(Tableau14[[#This Row],[Prix TTC 
du conditionnement]]-#REF!)/Tableau14[[#This Row],[Conditionnement proposé par le candidat, exprimé en unité de mesure]]</f>
        <v>#REF!</v>
      </c>
      <c r="P47" s="70" t="e">
        <f>Tableau14[[#This Row],[Prix TTC 
de l''unité de mesure]]*Tableau14[[#This Row],[Quantité annuelle indicative (non contractuelle), exprimée en unité de mesure]]</f>
        <v>#REF!</v>
      </c>
      <c r="Q47" s="34"/>
    </row>
    <row r="48" spans="1:17" s="29" customFormat="1" ht="24" customHeight="1" x14ac:dyDescent="0.25">
      <c r="A48" s="34"/>
      <c r="B48" s="34"/>
      <c r="C48" s="34"/>
      <c r="D48" s="49" t="s">
        <v>377</v>
      </c>
      <c r="E48" s="50" t="s">
        <v>64</v>
      </c>
      <c r="F48" s="49" t="s">
        <v>77</v>
      </c>
      <c r="G48" s="49" t="s">
        <v>24</v>
      </c>
      <c r="H48" s="47">
        <v>1</v>
      </c>
      <c r="I48" s="51">
        <v>500</v>
      </c>
      <c r="J48" s="51">
        <f>Tableau14[[#This Row],[Quantité annuelle indicative (non contractuelle), exprimée en unité de conditionnement ]]*Tableau14[[#This Row],[Conditionnement préféré par l''université, exprimé en unité de mesure]]</f>
        <v>500</v>
      </c>
      <c r="K48" s="31"/>
      <c r="L48" s="30"/>
      <c r="M48" s="32"/>
      <c r="N48" s="32"/>
      <c r="O48" s="33" t="e">
        <f>(Tableau14[[#This Row],[Prix TTC 
du conditionnement]]-#REF!)/Tableau14[[#This Row],[Conditionnement proposé par le candidat, exprimé en unité de mesure]]</f>
        <v>#REF!</v>
      </c>
      <c r="P48" s="32" t="e">
        <f>Tableau14[[#This Row],[Prix TTC 
de l''unité de mesure]]*Tableau14[[#This Row],[Quantité annuelle indicative (non contractuelle), exprimée en unité de mesure]]</f>
        <v>#REF!</v>
      </c>
      <c r="Q48" s="34"/>
    </row>
    <row r="49" spans="1:17" s="29" customFormat="1" ht="24" customHeight="1" x14ac:dyDescent="0.25">
      <c r="A49" s="34"/>
      <c r="B49" s="34"/>
      <c r="C49" s="34"/>
      <c r="D49" s="49" t="s">
        <v>378</v>
      </c>
      <c r="E49" s="50" t="s">
        <v>65</v>
      </c>
      <c r="F49" s="49" t="s">
        <v>78</v>
      </c>
      <c r="G49" s="49" t="s">
        <v>24</v>
      </c>
      <c r="H49" s="47">
        <v>1</v>
      </c>
      <c r="I49" s="51">
        <v>500</v>
      </c>
      <c r="J49" s="51">
        <f>Tableau14[[#This Row],[Quantité annuelle indicative (non contractuelle), exprimée en unité de conditionnement ]]*Tableau14[[#This Row],[Conditionnement préféré par l''université, exprimé en unité de mesure]]</f>
        <v>500</v>
      </c>
      <c r="K49" s="31"/>
      <c r="L49" s="30"/>
      <c r="M49" s="32"/>
      <c r="N49" s="32"/>
      <c r="O49" s="33" t="e">
        <f>(Tableau14[[#This Row],[Prix TTC 
du conditionnement]]-#REF!)/Tableau14[[#This Row],[Conditionnement proposé par le candidat, exprimé en unité de mesure]]</f>
        <v>#REF!</v>
      </c>
      <c r="P49" s="32" t="e">
        <f>Tableau14[[#This Row],[Prix TTC 
de l''unité de mesure]]*Tableau14[[#This Row],[Quantité annuelle indicative (non contractuelle), exprimée en unité de mesure]]</f>
        <v>#REF!</v>
      </c>
      <c r="Q49" s="34"/>
    </row>
    <row r="50" spans="1:17" s="29" customFormat="1" ht="24" customHeight="1" x14ac:dyDescent="0.25">
      <c r="A50" s="34"/>
      <c r="B50" s="34"/>
      <c r="C50" s="34"/>
      <c r="D50" s="49" t="s">
        <v>379</v>
      </c>
      <c r="E50" s="50" t="s">
        <v>66</v>
      </c>
      <c r="F50" s="49" t="s">
        <v>79</v>
      </c>
      <c r="G50" s="49" t="s">
        <v>24</v>
      </c>
      <c r="H50" s="47">
        <v>1</v>
      </c>
      <c r="I50" s="51">
        <v>500</v>
      </c>
      <c r="J50" s="51">
        <f>Tableau14[[#This Row],[Quantité annuelle indicative (non contractuelle), exprimée en unité de conditionnement ]]*Tableau14[[#This Row],[Conditionnement préféré par l''université, exprimé en unité de mesure]]</f>
        <v>500</v>
      </c>
      <c r="K50" s="31"/>
      <c r="L50" s="30"/>
      <c r="M50" s="32"/>
      <c r="N50" s="32"/>
      <c r="O50" s="33" t="e">
        <f>(Tableau14[[#This Row],[Prix TTC 
du conditionnement]]-#REF!)/Tableau14[[#This Row],[Conditionnement proposé par le candidat, exprimé en unité de mesure]]</f>
        <v>#REF!</v>
      </c>
      <c r="P50" s="32" t="e">
        <f>Tableau14[[#This Row],[Prix TTC 
de l''unité de mesure]]*Tableau14[[#This Row],[Quantité annuelle indicative (non contractuelle), exprimée en unité de mesure]]</f>
        <v>#REF!</v>
      </c>
      <c r="Q50" s="34"/>
    </row>
    <row r="51" spans="1:17" s="29" customFormat="1" ht="24" customHeight="1" x14ac:dyDescent="0.25">
      <c r="A51" s="34"/>
      <c r="B51" s="34"/>
      <c r="C51" s="34"/>
      <c r="D51" s="49" t="s">
        <v>380</v>
      </c>
      <c r="E51" s="50" t="s">
        <v>67</v>
      </c>
      <c r="F51" s="49" t="s">
        <v>80</v>
      </c>
      <c r="G51" s="49" t="s">
        <v>24</v>
      </c>
      <c r="H51" s="47">
        <v>1</v>
      </c>
      <c r="I51" s="51">
        <v>500</v>
      </c>
      <c r="J51" s="51">
        <f>Tableau14[[#This Row],[Quantité annuelle indicative (non contractuelle), exprimée en unité de conditionnement ]]*Tableau14[[#This Row],[Conditionnement préféré par l''université, exprimé en unité de mesure]]</f>
        <v>500</v>
      </c>
      <c r="K51" s="31"/>
      <c r="L51" s="30"/>
      <c r="M51" s="32"/>
      <c r="N51" s="32"/>
      <c r="O51" s="33" t="e">
        <f>(Tableau14[[#This Row],[Prix TTC 
du conditionnement]]-#REF!)/Tableau14[[#This Row],[Conditionnement proposé par le candidat, exprimé en unité de mesure]]</f>
        <v>#REF!</v>
      </c>
      <c r="P51" s="32" t="e">
        <f>Tableau14[[#This Row],[Prix TTC 
de l''unité de mesure]]*Tableau14[[#This Row],[Quantité annuelle indicative (non contractuelle), exprimée en unité de mesure]]</f>
        <v>#REF!</v>
      </c>
      <c r="Q51" s="34"/>
    </row>
    <row r="52" spans="1:17" s="29" customFormat="1" ht="24" customHeight="1" x14ac:dyDescent="0.25">
      <c r="A52" s="34"/>
      <c r="B52" s="34"/>
      <c r="C52" s="34"/>
      <c r="D52" s="49" t="s">
        <v>381</v>
      </c>
      <c r="E52" s="50" t="s">
        <v>68</v>
      </c>
      <c r="F52" s="49" t="s">
        <v>81</v>
      </c>
      <c r="G52" s="49" t="s">
        <v>24</v>
      </c>
      <c r="H52" s="47">
        <v>1</v>
      </c>
      <c r="I52" s="51">
        <v>1000</v>
      </c>
      <c r="J52" s="51">
        <f>Tableau14[[#This Row],[Quantité annuelle indicative (non contractuelle), exprimée en unité de conditionnement ]]*Tableau14[[#This Row],[Conditionnement préféré par l''université, exprimé en unité de mesure]]</f>
        <v>1000</v>
      </c>
      <c r="K52" s="31"/>
      <c r="L52" s="30"/>
      <c r="M52" s="32"/>
      <c r="N52" s="32"/>
      <c r="O52" s="33" t="e">
        <f>(Tableau14[[#This Row],[Prix TTC 
du conditionnement]]-#REF!)/Tableau14[[#This Row],[Conditionnement proposé par le candidat, exprimé en unité de mesure]]</f>
        <v>#REF!</v>
      </c>
      <c r="P52" s="32" t="e">
        <f>Tableau14[[#This Row],[Prix TTC 
de l''unité de mesure]]*Tableau14[[#This Row],[Quantité annuelle indicative (non contractuelle), exprimée en unité de mesure]]</f>
        <v>#REF!</v>
      </c>
      <c r="Q52" s="34"/>
    </row>
    <row r="53" spans="1:17" s="29" customFormat="1" ht="24" customHeight="1" x14ac:dyDescent="0.25">
      <c r="A53" s="34"/>
      <c r="B53" s="34"/>
      <c r="C53" s="34"/>
      <c r="D53" s="49" t="s">
        <v>382</v>
      </c>
      <c r="E53" s="50" t="s">
        <v>69</v>
      </c>
      <c r="F53" s="49" t="s">
        <v>82</v>
      </c>
      <c r="G53" s="49" t="s">
        <v>24</v>
      </c>
      <c r="H53" s="47">
        <v>1</v>
      </c>
      <c r="I53" s="51">
        <v>1000</v>
      </c>
      <c r="J53" s="51">
        <f>Tableau14[[#This Row],[Quantité annuelle indicative (non contractuelle), exprimée en unité de conditionnement ]]*Tableau14[[#This Row],[Conditionnement préféré par l''université, exprimé en unité de mesure]]</f>
        <v>1000</v>
      </c>
      <c r="K53" s="31"/>
      <c r="L53" s="30"/>
      <c r="M53" s="32"/>
      <c r="N53" s="32"/>
      <c r="O53" s="33" t="e">
        <f>(Tableau14[[#This Row],[Prix TTC 
du conditionnement]]-#REF!)/Tableau14[[#This Row],[Conditionnement proposé par le candidat, exprimé en unité de mesure]]</f>
        <v>#REF!</v>
      </c>
      <c r="P53" s="32" t="e">
        <f>Tableau14[[#This Row],[Prix TTC 
de l''unité de mesure]]*Tableau14[[#This Row],[Quantité annuelle indicative (non contractuelle), exprimée en unité de mesure]]</f>
        <v>#REF!</v>
      </c>
      <c r="Q53" s="34"/>
    </row>
    <row r="54" spans="1:17" s="29" customFormat="1" ht="24" customHeight="1" x14ac:dyDescent="0.25">
      <c r="A54" s="34"/>
      <c r="B54" s="34"/>
      <c r="C54" s="34"/>
      <c r="D54" s="49" t="s">
        <v>383</v>
      </c>
      <c r="E54" s="50" t="s">
        <v>70</v>
      </c>
      <c r="F54" s="49" t="s">
        <v>83</v>
      </c>
      <c r="G54" s="49" t="s">
        <v>24</v>
      </c>
      <c r="H54" s="47">
        <v>1</v>
      </c>
      <c r="I54" s="51">
        <v>2000</v>
      </c>
      <c r="J54" s="51">
        <f>Tableau14[[#This Row],[Quantité annuelle indicative (non contractuelle), exprimée en unité de conditionnement ]]*Tableau14[[#This Row],[Conditionnement préféré par l''université, exprimé en unité de mesure]]</f>
        <v>2000</v>
      </c>
      <c r="K54" s="31"/>
      <c r="L54" s="30"/>
      <c r="M54" s="32"/>
      <c r="N54" s="32"/>
      <c r="O54" s="33" t="e">
        <f>(Tableau14[[#This Row],[Prix TTC 
du conditionnement]]-#REF!)/Tableau14[[#This Row],[Conditionnement proposé par le candidat, exprimé en unité de mesure]]</f>
        <v>#REF!</v>
      </c>
      <c r="P54" s="32" t="e">
        <f>Tableau14[[#This Row],[Prix TTC 
de l''unité de mesure]]*Tableau14[[#This Row],[Quantité annuelle indicative (non contractuelle), exprimée en unité de mesure]]</f>
        <v>#REF!</v>
      </c>
      <c r="Q54" s="34"/>
    </row>
    <row r="55" spans="1:17" s="29" customFormat="1" ht="24" customHeight="1" x14ac:dyDescent="0.25">
      <c r="A55" s="34"/>
      <c r="B55" s="34"/>
      <c r="C55" s="34"/>
      <c r="D55" s="49" t="s">
        <v>384</v>
      </c>
      <c r="E55" s="50" t="s">
        <v>71</v>
      </c>
      <c r="F55" s="49" t="s">
        <v>84</v>
      </c>
      <c r="G55" s="49" t="s">
        <v>24</v>
      </c>
      <c r="H55" s="47">
        <v>1</v>
      </c>
      <c r="I55" s="51">
        <v>2000</v>
      </c>
      <c r="J55" s="51">
        <f>Tableau14[[#This Row],[Quantité annuelle indicative (non contractuelle), exprimée en unité de conditionnement ]]*Tableau14[[#This Row],[Conditionnement préféré par l''université, exprimé en unité de mesure]]</f>
        <v>2000</v>
      </c>
      <c r="K55" s="31"/>
      <c r="L55" s="30"/>
      <c r="M55" s="32"/>
      <c r="N55" s="32"/>
      <c r="O55" s="33" t="e">
        <f>(Tableau14[[#This Row],[Prix TTC 
du conditionnement]]-#REF!)/Tableau14[[#This Row],[Conditionnement proposé par le candidat, exprimé en unité de mesure]]</f>
        <v>#REF!</v>
      </c>
      <c r="P55" s="32" t="e">
        <f>Tableau14[[#This Row],[Prix TTC 
de l''unité de mesure]]*Tableau14[[#This Row],[Quantité annuelle indicative (non contractuelle), exprimée en unité de mesure]]</f>
        <v>#REF!</v>
      </c>
      <c r="Q55" s="34"/>
    </row>
    <row r="56" spans="1:17" s="29" customFormat="1" ht="24" customHeight="1" x14ac:dyDescent="0.25">
      <c r="A56" s="34"/>
      <c r="B56" s="34"/>
      <c r="C56" s="34"/>
      <c r="D56" s="49" t="s">
        <v>385</v>
      </c>
      <c r="E56" s="50" t="s">
        <v>72</v>
      </c>
      <c r="F56" s="49" t="s">
        <v>85</v>
      </c>
      <c r="G56" s="49" t="s">
        <v>24</v>
      </c>
      <c r="H56" s="47">
        <v>1</v>
      </c>
      <c r="I56" s="51">
        <v>2000</v>
      </c>
      <c r="J56" s="51">
        <f>Tableau14[[#This Row],[Quantité annuelle indicative (non contractuelle), exprimée en unité de conditionnement ]]*Tableau14[[#This Row],[Conditionnement préféré par l''université, exprimé en unité de mesure]]</f>
        <v>2000</v>
      </c>
      <c r="K56" s="31"/>
      <c r="L56" s="30"/>
      <c r="M56" s="32"/>
      <c r="N56" s="32"/>
      <c r="O56" s="33" t="e">
        <f>(Tableau14[[#This Row],[Prix TTC 
du conditionnement]]-#REF!)/Tableau14[[#This Row],[Conditionnement proposé par le candidat, exprimé en unité de mesure]]</f>
        <v>#REF!</v>
      </c>
      <c r="P56" s="32" t="e">
        <f>Tableau14[[#This Row],[Prix TTC 
de l''unité de mesure]]*Tableau14[[#This Row],[Quantité annuelle indicative (non contractuelle), exprimée en unité de mesure]]</f>
        <v>#REF!</v>
      </c>
      <c r="Q56" s="34"/>
    </row>
    <row r="57" spans="1:17" s="29" customFormat="1" ht="24" customHeight="1" x14ac:dyDescent="0.25">
      <c r="A57" s="34"/>
      <c r="B57" s="34"/>
      <c r="C57" s="34"/>
      <c r="D57" s="49" t="s">
        <v>386</v>
      </c>
      <c r="E57" s="50" t="s">
        <v>73</v>
      </c>
      <c r="F57" s="49" t="s">
        <v>86</v>
      </c>
      <c r="G57" s="49" t="s">
        <v>24</v>
      </c>
      <c r="H57" s="47">
        <v>1</v>
      </c>
      <c r="I57" s="51">
        <v>2000</v>
      </c>
      <c r="J57" s="51">
        <f>Tableau14[[#This Row],[Quantité annuelle indicative (non contractuelle), exprimée en unité de conditionnement ]]*Tableau14[[#This Row],[Conditionnement préféré par l''université, exprimé en unité de mesure]]</f>
        <v>2000</v>
      </c>
      <c r="K57" s="31"/>
      <c r="L57" s="30"/>
      <c r="M57" s="32"/>
      <c r="N57" s="32"/>
      <c r="O57" s="33" t="e">
        <f>(Tableau14[[#This Row],[Prix TTC 
du conditionnement]]-#REF!)/Tableau14[[#This Row],[Conditionnement proposé par le candidat, exprimé en unité de mesure]]</f>
        <v>#REF!</v>
      </c>
      <c r="P57" s="32" t="e">
        <f>Tableau14[[#This Row],[Prix TTC 
de l''unité de mesure]]*Tableau14[[#This Row],[Quantité annuelle indicative (non contractuelle), exprimée en unité de mesure]]</f>
        <v>#REF!</v>
      </c>
      <c r="Q57" s="34"/>
    </row>
    <row r="58" spans="1:17" s="29" customFormat="1" ht="24" customHeight="1" x14ac:dyDescent="0.25">
      <c r="A58" s="34"/>
      <c r="B58" s="34"/>
      <c r="C58" s="34"/>
      <c r="D58" s="35" t="s">
        <v>387</v>
      </c>
      <c r="E58" s="43" t="s">
        <v>74</v>
      </c>
      <c r="F58" s="35" t="s">
        <v>87</v>
      </c>
      <c r="G58" s="49" t="s">
        <v>24</v>
      </c>
      <c r="H58" s="47">
        <v>1</v>
      </c>
      <c r="I58" s="36">
        <v>100</v>
      </c>
      <c r="J58" s="36">
        <f>Tableau14[[#This Row],[Quantité annuelle indicative (non contractuelle), exprimée en unité de conditionnement ]]*Tableau14[[#This Row],[Conditionnement préféré par l''université, exprimé en unité de mesure]]</f>
        <v>100</v>
      </c>
      <c r="K58" s="31"/>
      <c r="L58" s="30"/>
      <c r="M58" s="32"/>
      <c r="N58" s="32"/>
      <c r="O58" s="33" t="e">
        <f>(Tableau14[[#This Row],[Prix TTC 
du conditionnement]]-#REF!)/Tableau14[[#This Row],[Conditionnement proposé par le candidat, exprimé en unité de mesure]]</f>
        <v>#REF!</v>
      </c>
      <c r="P58" s="32" t="e">
        <f>Tableau14[[#This Row],[Prix TTC 
de l''unité de mesure]]*Tableau14[[#This Row],[Quantité annuelle indicative (non contractuelle), exprimée en unité de mesure]]</f>
        <v>#REF!</v>
      </c>
      <c r="Q58" s="34"/>
    </row>
    <row r="59" spans="1:17" ht="24" customHeight="1" x14ac:dyDescent="0.25">
      <c r="A59" s="22"/>
      <c r="B59" s="22"/>
      <c r="C59" s="22"/>
      <c r="D59" s="35" t="s">
        <v>388</v>
      </c>
      <c r="E59" s="43" t="s">
        <v>75</v>
      </c>
      <c r="F59" s="35" t="s">
        <v>88</v>
      </c>
      <c r="G59" s="49" t="s">
        <v>24</v>
      </c>
      <c r="H59" s="47">
        <v>1</v>
      </c>
      <c r="I59" s="36">
        <v>100</v>
      </c>
      <c r="J59" s="36">
        <f>Tableau14[[#This Row],[Quantité annuelle indicative (non contractuelle), exprimée en unité de conditionnement ]]*Tableau14[[#This Row],[Conditionnement préféré par l''université, exprimé en unité de mesure]]</f>
        <v>100</v>
      </c>
      <c r="K59" s="19"/>
      <c r="L59" s="18"/>
      <c r="M59" s="20"/>
      <c r="N59" s="20"/>
      <c r="O59" s="21" t="e">
        <f>(Tableau14[[#This Row],[Prix TTC 
du conditionnement]]-#REF!)/Tableau14[[#This Row],[Conditionnement proposé par le candidat, exprimé en unité de mesure]]</f>
        <v>#REF!</v>
      </c>
      <c r="P59" s="20" t="e">
        <f>Tableau14[[#This Row],[Prix TTC 
de l''unité de mesure]]*Tableau14[[#This Row],[Quantité annuelle indicative (non contractuelle), exprimée en unité de mesure]]</f>
        <v>#REF!</v>
      </c>
      <c r="Q59" s="22"/>
    </row>
    <row r="60" spans="1:17" ht="24" customHeight="1" thickBot="1" x14ac:dyDescent="0.3">
      <c r="A60" s="22"/>
      <c r="B60" s="22"/>
      <c r="C60" s="22"/>
      <c r="D60" s="24"/>
      <c r="E60" s="38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2"/>
    </row>
    <row r="61" spans="1:17" ht="39.950000000000003" customHeight="1" thickBot="1" x14ac:dyDescent="0.3">
      <c r="A61" s="22"/>
      <c r="B61" s="22"/>
      <c r="C61" s="26"/>
      <c r="D61" s="85" t="s">
        <v>36</v>
      </c>
      <c r="E61" s="86"/>
      <c r="F61" s="86"/>
      <c r="G61" s="86"/>
      <c r="H61" s="86"/>
      <c r="I61" s="86"/>
      <c r="J61" s="86"/>
      <c r="K61" s="86"/>
      <c r="L61" s="86"/>
      <c r="M61" s="86"/>
      <c r="N61" s="87"/>
      <c r="O61" s="88"/>
      <c r="P61" s="89"/>
      <c r="Q61" s="23"/>
    </row>
    <row r="62" spans="1:17" ht="24" customHeight="1" thickBot="1" x14ac:dyDescent="0.3">
      <c r="A62" s="22"/>
      <c r="B62" s="22"/>
      <c r="C62" s="22"/>
      <c r="D62" s="25"/>
      <c r="E62" s="39"/>
      <c r="F62" s="25"/>
      <c r="G62" s="25"/>
      <c r="H62" s="25"/>
      <c r="I62" s="25"/>
      <c r="J62" s="25"/>
      <c r="K62" s="25"/>
      <c r="L62" s="25"/>
      <c r="M62" s="25"/>
      <c r="N62" s="25"/>
      <c r="O62" s="28"/>
      <c r="P62" s="28"/>
      <c r="Q62" s="22"/>
    </row>
    <row r="63" spans="1:17" s="1" customFormat="1" ht="70.5" customHeight="1" thickBot="1" x14ac:dyDescent="0.3">
      <c r="A63" s="22"/>
      <c r="B63" s="22"/>
      <c r="C63" s="22"/>
      <c r="D63" s="27" t="s">
        <v>23</v>
      </c>
      <c r="E63" s="40" t="s">
        <v>29</v>
      </c>
      <c r="F63" s="3" t="s">
        <v>0</v>
      </c>
      <c r="G63" s="3" t="s">
        <v>1</v>
      </c>
      <c r="H63" s="3" t="s">
        <v>2</v>
      </c>
      <c r="I63" s="3" t="s">
        <v>3</v>
      </c>
      <c r="J63" s="3" t="s">
        <v>4</v>
      </c>
      <c r="K63" s="4" t="s">
        <v>5</v>
      </c>
      <c r="L63" s="5" t="s">
        <v>6</v>
      </c>
      <c r="M63" s="5" t="s">
        <v>8</v>
      </c>
      <c r="N63" s="5" t="s">
        <v>9</v>
      </c>
      <c r="O63" s="6" t="s">
        <v>10</v>
      </c>
      <c r="P63" s="7" t="s">
        <v>7</v>
      </c>
      <c r="Q63" s="22"/>
    </row>
    <row r="64" spans="1:17" s="29" customFormat="1" ht="24" customHeight="1" x14ac:dyDescent="0.25">
      <c r="A64" s="34"/>
      <c r="B64" s="34"/>
      <c r="C64" s="34"/>
      <c r="D64" s="35" t="s">
        <v>389</v>
      </c>
      <c r="E64" s="43" t="s">
        <v>92</v>
      </c>
      <c r="F64" s="35" t="s">
        <v>90</v>
      </c>
      <c r="G64" s="35" t="s">
        <v>24</v>
      </c>
      <c r="H64" s="47">
        <v>1</v>
      </c>
      <c r="I64" s="36">
        <v>50</v>
      </c>
      <c r="J64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64" s="31"/>
      <c r="L64" s="30"/>
      <c r="M64" s="32"/>
      <c r="N64" s="32"/>
      <c r="O64" s="33" t="e">
        <f>(Tableau145[[#This Row],[Prix TTC 
du conditionnement]]-#REF!)/Tableau145[[#This Row],[Conditionnement proposé par le candidat, exprimé en unité de mesure]]</f>
        <v>#REF!</v>
      </c>
      <c r="P64" s="32" t="e">
        <f>Tableau145[[#This Row],[Prix TTC 
de l''unité de mesure]]*Tableau145[[#This Row],[Quantité annuelle indicative (non contractuelle), exprimée en unité de mesure]]</f>
        <v>#REF!</v>
      </c>
      <c r="Q64" s="34"/>
    </row>
    <row r="65" spans="1:17" s="29" customFormat="1" ht="24" customHeight="1" x14ac:dyDescent="0.25">
      <c r="A65" s="34"/>
      <c r="B65" s="34"/>
      <c r="C65" s="34"/>
      <c r="D65" s="35" t="s">
        <v>390</v>
      </c>
      <c r="E65" s="43" t="s">
        <v>93</v>
      </c>
      <c r="F65" s="35" t="s">
        <v>90</v>
      </c>
      <c r="G65" s="35" t="s">
        <v>24</v>
      </c>
      <c r="H65" s="47">
        <v>1</v>
      </c>
      <c r="I65" s="36">
        <v>50</v>
      </c>
      <c r="J65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65" s="31"/>
      <c r="L65" s="30"/>
      <c r="M65" s="32"/>
      <c r="N65" s="32"/>
      <c r="O65" s="33" t="e">
        <f>(Tableau145[[#This Row],[Prix TTC 
du conditionnement]]-#REF!)/Tableau145[[#This Row],[Conditionnement proposé par le candidat, exprimé en unité de mesure]]</f>
        <v>#REF!</v>
      </c>
      <c r="P65" s="32" t="e">
        <f>Tableau145[[#This Row],[Prix TTC 
de l''unité de mesure]]*Tableau145[[#This Row],[Quantité annuelle indicative (non contractuelle), exprimée en unité de mesure]]</f>
        <v>#REF!</v>
      </c>
      <c r="Q65" s="34"/>
    </row>
    <row r="66" spans="1:17" s="29" customFormat="1" ht="24" customHeight="1" x14ac:dyDescent="0.25">
      <c r="A66" s="34"/>
      <c r="B66" s="34"/>
      <c r="C66" s="34"/>
      <c r="D66" s="35" t="s">
        <v>391</v>
      </c>
      <c r="E66" s="43" t="s">
        <v>94</v>
      </c>
      <c r="F66" s="35" t="s">
        <v>90</v>
      </c>
      <c r="G66" s="35" t="s">
        <v>24</v>
      </c>
      <c r="H66" s="47">
        <v>1</v>
      </c>
      <c r="I66" s="36">
        <v>50</v>
      </c>
      <c r="J66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66" s="31"/>
      <c r="L66" s="30"/>
      <c r="M66" s="32"/>
      <c r="N66" s="32"/>
      <c r="O66" s="33" t="e">
        <f>(Tableau145[[#This Row],[Prix TTC 
du conditionnement]]-#REF!)/Tableau145[[#This Row],[Conditionnement proposé par le candidat, exprimé en unité de mesure]]</f>
        <v>#REF!</v>
      </c>
      <c r="P66" s="32" t="e">
        <f>Tableau145[[#This Row],[Prix TTC 
de l''unité de mesure]]*Tableau145[[#This Row],[Quantité annuelle indicative (non contractuelle), exprimée en unité de mesure]]</f>
        <v>#REF!</v>
      </c>
      <c r="Q66" s="34"/>
    </row>
    <row r="67" spans="1:17" s="29" customFormat="1" ht="24" customHeight="1" x14ac:dyDescent="0.25">
      <c r="A67" s="34"/>
      <c r="B67" s="34"/>
      <c r="C67" s="34"/>
      <c r="D67" s="35" t="s">
        <v>392</v>
      </c>
      <c r="E67" s="43" t="s">
        <v>95</v>
      </c>
      <c r="F67" s="35" t="s">
        <v>90</v>
      </c>
      <c r="G67" s="35" t="s">
        <v>24</v>
      </c>
      <c r="H67" s="47">
        <v>1</v>
      </c>
      <c r="I67" s="36">
        <v>50</v>
      </c>
      <c r="J67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67" s="31"/>
      <c r="L67" s="30"/>
      <c r="M67" s="32"/>
      <c r="N67" s="32"/>
      <c r="O67" s="33" t="e">
        <f>(Tableau145[[#This Row],[Prix TTC 
du conditionnement]]-#REF!)/Tableau145[[#This Row],[Conditionnement proposé par le candidat, exprimé en unité de mesure]]</f>
        <v>#REF!</v>
      </c>
      <c r="P67" s="32" t="e">
        <f>Tableau145[[#This Row],[Prix TTC 
de l''unité de mesure]]*Tableau145[[#This Row],[Quantité annuelle indicative (non contractuelle), exprimée en unité de mesure]]</f>
        <v>#REF!</v>
      </c>
      <c r="Q67" s="34"/>
    </row>
    <row r="68" spans="1:17" s="29" customFormat="1" ht="24" customHeight="1" x14ac:dyDescent="0.25">
      <c r="A68" s="34"/>
      <c r="B68" s="34"/>
      <c r="C68" s="34"/>
      <c r="D68" s="35" t="s">
        <v>393</v>
      </c>
      <c r="E68" s="43" t="s">
        <v>96</v>
      </c>
      <c r="F68" s="35" t="s">
        <v>91</v>
      </c>
      <c r="G68" s="35" t="s">
        <v>24</v>
      </c>
      <c r="H68" s="47">
        <v>1</v>
      </c>
      <c r="I68" s="36">
        <v>50</v>
      </c>
      <c r="J68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68" s="31"/>
      <c r="L68" s="30"/>
      <c r="M68" s="32"/>
      <c r="N68" s="32"/>
      <c r="O68" s="33" t="e">
        <f>(Tableau145[[#This Row],[Prix TTC 
du conditionnement]]-#REF!)/Tableau145[[#This Row],[Conditionnement proposé par le candidat, exprimé en unité de mesure]]</f>
        <v>#REF!</v>
      </c>
      <c r="P68" s="32" t="e">
        <f>Tableau145[[#This Row],[Prix TTC 
de l''unité de mesure]]*Tableau145[[#This Row],[Quantité annuelle indicative (non contractuelle), exprimée en unité de mesure]]</f>
        <v>#REF!</v>
      </c>
      <c r="Q68" s="34"/>
    </row>
    <row r="69" spans="1:17" s="29" customFormat="1" ht="24" customHeight="1" x14ac:dyDescent="0.25">
      <c r="A69" s="34"/>
      <c r="B69" s="34"/>
      <c r="C69" s="34"/>
      <c r="D69" s="35" t="s">
        <v>394</v>
      </c>
      <c r="E69" s="43" t="s">
        <v>97</v>
      </c>
      <c r="F69" s="35" t="s">
        <v>91</v>
      </c>
      <c r="G69" s="35" t="s">
        <v>24</v>
      </c>
      <c r="H69" s="47">
        <v>1</v>
      </c>
      <c r="I69" s="36">
        <v>50</v>
      </c>
      <c r="J69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69" s="31"/>
      <c r="L69" s="30"/>
      <c r="M69" s="32"/>
      <c r="N69" s="32"/>
      <c r="O69" s="33" t="e">
        <f>(Tableau145[[#This Row],[Prix TTC 
du conditionnement]]-#REF!)/Tableau145[[#This Row],[Conditionnement proposé par le candidat, exprimé en unité de mesure]]</f>
        <v>#REF!</v>
      </c>
      <c r="P69" s="32" t="e">
        <f>Tableau145[[#This Row],[Prix TTC 
de l''unité de mesure]]*Tableau145[[#This Row],[Quantité annuelle indicative (non contractuelle), exprimée en unité de mesure]]</f>
        <v>#REF!</v>
      </c>
      <c r="Q69" s="34"/>
    </row>
    <row r="70" spans="1:17" s="29" customFormat="1" ht="24" customHeight="1" x14ac:dyDescent="0.25">
      <c r="A70" s="34"/>
      <c r="B70" s="34"/>
      <c r="C70" s="34"/>
      <c r="D70" s="35" t="s">
        <v>395</v>
      </c>
      <c r="E70" s="43" t="s">
        <v>98</v>
      </c>
      <c r="F70" s="35" t="s">
        <v>91</v>
      </c>
      <c r="G70" s="35" t="s">
        <v>24</v>
      </c>
      <c r="H70" s="47">
        <v>1</v>
      </c>
      <c r="I70" s="36">
        <v>50</v>
      </c>
      <c r="J70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0" s="31"/>
      <c r="L70" s="30"/>
      <c r="M70" s="32"/>
      <c r="N70" s="32"/>
      <c r="O70" s="33" t="e">
        <f>(Tableau145[[#This Row],[Prix TTC 
du conditionnement]]-#REF!)/Tableau145[[#This Row],[Conditionnement proposé par le candidat, exprimé en unité de mesure]]</f>
        <v>#REF!</v>
      </c>
      <c r="P70" s="32" t="e">
        <f>Tableau145[[#This Row],[Prix TTC 
de l''unité de mesure]]*Tableau145[[#This Row],[Quantité annuelle indicative (non contractuelle), exprimée en unité de mesure]]</f>
        <v>#REF!</v>
      </c>
      <c r="Q70" s="34"/>
    </row>
    <row r="71" spans="1:17" s="29" customFormat="1" ht="24" customHeight="1" x14ac:dyDescent="0.25">
      <c r="A71" s="34"/>
      <c r="B71" s="34"/>
      <c r="C71" s="34"/>
      <c r="D71" s="35" t="s">
        <v>396</v>
      </c>
      <c r="E71" s="43" t="s">
        <v>99</v>
      </c>
      <c r="F71" s="35" t="s">
        <v>91</v>
      </c>
      <c r="G71" s="35" t="s">
        <v>24</v>
      </c>
      <c r="H71" s="47">
        <v>1</v>
      </c>
      <c r="I71" s="36">
        <v>50</v>
      </c>
      <c r="J71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1" s="31"/>
      <c r="L71" s="30"/>
      <c r="M71" s="32"/>
      <c r="N71" s="32"/>
      <c r="O71" s="33" t="e">
        <f>(Tableau145[[#This Row],[Prix TTC 
du conditionnement]]-#REF!)/Tableau145[[#This Row],[Conditionnement proposé par le candidat, exprimé en unité de mesure]]</f>
        <v>#REF!</v>
      </c>
      <c r="P71" s="32" t="e">
        <f>Tableau145[[#This Row],[Prix TTC 
de l''unité de mesure]]*Tableau145[[#This Row],[Quantité annuelle indicative (non contractuelle), exprimée en unité de mesure]]</f>
        <v>#REF!</v>
      </c>
      <c r="Q71" s="34"/>
    </row>
    <row r="72" spans="1:17" s="29" customFormat="1" ht="24" customHeight="1" x14ac:dyDescent="0.25">
      <c r="A72" s="34"/>
      <c r="B72" s="34"/>
      <c r="C72" s="34"/>
      <c r="D72" s="35" t="s">
        <v>397</v>
      </c>
      <c r="E72" s="43" t="s">
        <v>100</v>
      </c>
      <c r="F72" s="35" t="s">
        <v>91</v>
      </c>
      <c r="G72" s="35" t="s">
        <v>24</v>
      </c>
      <c r="H72" s="47">
        <v>1</v>
      </c>
      <c r="I72" s="36">
        <v>50</v>
      </c>
      <c r="J72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2" s="31"/>
      <c r="L72" s="30"/>
      <c r="M72" s="32"/>
      <c r="N72" s="32"/>
      <c r="O72" s="33" t="e">
        <f>(Tableau145[[#This Row],[Prix TTC 
du conditionnement]]-#REF!)/Tableau145[[#This Row],[Conditionnement proposé par le candidat, exprimé en unité de mesure]]</f>
        <v>#REF!</v>
      </c>
      <c r="P72" s="32" t="e">
        <f>Tableau145[[#This Row],[Prix TTC 
de l''unité de mesure]]*Tableau145[[#This Row],[Quantité annuelle indicative (non contractuelle), exprimée en unité de mesure]]</f>
        <v>#REF!</v>
      </c>
      <c r="Q72" s="34"/>
    </row>
    <row r="73" spans="1:17" s="29" customFormat="1" ht="24" customHeight="1" x14ac:dyDescent="0.25">
      <c r="A73" s="34"/>
      <c r="B73" s="34"/>
      <c r="C73" s="34"/>
      <c r="D73" s="35" t="s">
        <v>398</v>
      </c>
      <c r="E73" s="43" t="s">
        <v>101</v>
      </c>
      <c r="F73" s="35" t="s">
        <v>91</v>
      </c>
      <c r="G73" s="35" t="s">
        <v>24</v>
      </c>
      <c r="H73" s="47">
        <v>1</v>
      </c>
      <c r="I73" s="36">
        <v>50</v>
      </c>
      <c r="J73" s="36">
        <f>Tableau145[[#This Row],[Quantité annuelle indicative (non contractuelle), exprimée en unité de conditionnement ]]*Tableau145[[#This Row],[Conditionnement préféré par l''université, exprimé en unité de mesure]]</f>
        <v>50</v>
      </c>
      <c r="K73" s="31"/>
      <c r="L73" s="30"/>
      <c r="M73" s="32"/>
      <c r="N73" s="32"/>
      <c r="O73" s="33" t="e">
        <f>(Tableau145[[#This Row],[Prix TTC 
du conditionnement]]-#REF!)/Tableau145[[#This Row],[Conditionnement proposé par le candidat, exprimé en unité de mesure]]</f>
        <v>#REF!</v>
      </c>
      <c r="P73" s="32" t="e">
        <f>Tableau145[[#This Row],[Prix TTC 
de l''unité de mesure]]*Tableau145[[#This Row],[Quantité annuelle indicative (non contractuelle), exprimée en unité de mesure]]</f>
        <v>#REF!</v>
      </c>
      <c r="Q73" s="34"/>
    </row>
    <row r="74" spans="1:17" s="29" customFormat="1" ht="24" customHeight="1" x14ac:dyDescent="0.25">
      <c r="A74" s="34"/>
      <c r="B74" s="34"/>
      <c r="C74" s="34"/>
      <c r="D74" s="35" t="s">
        <v>399</v>
      </c>
      <c r="E74" s="43" t="s">
        <v>102</v>
      </c>
      <c r="F74" s="35" t="s">
        <v>90</v>
      </c>
      <c r="G74" s="35" t="s">
        <v>24</v>
      </c>
      <c r="H74" s="47">
        <v>1</v>
      </c>
      <c r="I74" s="36">
        <v>25</v>
      </c>
      <c r="J74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74" s="31"/>
      <c r="L74" s="30"/>
      <c r="M74" s="32"/>
      <c r="N74" s="32"/>
      <c r="O74" s="33" t="e">
        <f>(Tableau145[[#This Row],[Prix TTC 
du conditionnement]]-#REF!)/Tableau145[[#This Row],[Conditionnement proposé par le candidat, exprimé en unité de mesure]]</f>
        <v>#REF!</v>
      </c>
      <c r="P74" s="32" t="e">
        <f>Tableau145[[#This Row],[Prix TTC 
de l''unité de mesure]]*Tableau145[[#This Row],[Quantité annuelle indicative (non contractuelle), exprimée en unité de mesure]]</f>
        <v>#REF!</v>
      </c>
      <c r="Q74" s="34"/>
    </row>
    <row r="75" spans="1:17" s="29" customFormat="1" ht="24" customHeight="1" x14ac:dyDescent="0.25">
      <c r="A75" s="34"/>
      <c r="B75" s="34"/>
      <c r="C75" s="34"/>
      <c r="D75" s="35" t="s">
        <v>400</v>
      </c>
      <c r="E75" s="43" t="s">
        <v>103</v>
      </c>
      <c r="F75" s="35" t="s">
        <v>90</v>
      </c>
      <c r="G75" s="35" t="s">
        <v>24</v>
      </c>
      <c r="H75" s="47">
        <v>1</v>
      </c>
      <c r="I75" s="36">
        <v>25</v>
      </c>
      <c r="J75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75" s="31"/>
      <c r="L75" s="30"/>
      <c r="M75" s="32"/>
      <c r="N75" s="32"/>
      <c r="O75" s="33" t="e">
        <f>(Tableau145[[#This Row],[Prix TTC 
du conditionnement]]-#REF!)/Tableau145[[#This Row],[Conditionnement proposé par le candidat, exprimé en unité de mesure]]</f>
        <v>#REF!</v>
      </c>
      <c r="P75" s="32" t="e">
        <f>Tableau145[[#This Row],[Prix TTC 
de l''unité de mesure]]*Tableau145[[#This Row],[Quantité annuelle indicative (non contractuelle), exprimée en unité de mesure]]</f>
        <v>#REF!</v>
      </c>
      <c r="Q75" s="34"/>
    </row>
    <row r="76" spans="1:17" s="29" customFormat="1" ht="24" customHeight="1" x14ac:dyDescent="0.25">
      <c r="A76" s="34"/>
      <c r="B76" s="34"/>
      <c r="C76" s="34"/>
      <c r="D76" s="35" t="s">
        <v>401</v>
      </c>
      <c r="E76" s="43" t="s">
        <v>104</v>
      </c>
      <c r="F76" s="35" t="s">
        <v>90</v>
      </c>
      <c r="G76" s="35" t="s">
        <v>24</v>
      </c>
      <c r="H76" s="47">
        <v>1</v>
      </c>
      <c r="I76" s="36">
        <v>25</v>
      </c>
      <c r="J76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76" s="31"/>
      <c r="L76" s="30"/>
      <c r="M76" s="32"/>
      <c r="N76" s="32"/>
      <c r="O76" s="33" t="e">
        <f>(Tableau145[[#This Row],[Prix TTC 
du conditionnement]]-#REF!)/Tableau145[[#This Row],[Conditionnement proposé par le candidat, exprimé en unité de mesure]]</f>
        <v>#REF!</v>
      </c>
      <c r="P76" s="32" t="e">
        <f>Tableau145[[#This Row],[Prix TTC 
de l''unité de mesure]]*Tableau145[[#This Row],[Quantité annuelle indicative (non contractuelle), exprimée en unité de mesure]]</f>
        <v>#REF!</v>
      </c>
      <c r="Q76" s="34"/>
    </row>
    <row r="77" spans="1:17" s="29" customFormat="1" ht="24" customHeight="1" x14ac:dyDescent="0.25">
      <c r="A77" s="34"/>
      <c r="B77" s="34"/>
      <c r="C77" s="34"/>
      <c r="D77" s="35" t="s">
        <v>402</v>
      </c>
      <c r="E77" s="43" t="s">
        <v>105</v>
      </c>
      <c r="F77" s="35" t="s">
        <v>90</v>
      </c>
      <c r="G77" s="35" t="s">
        <v>24</v>
      </c>
      <c r="H77" s="47">
        <v>1</v>
      </c>
      <c r="I77" s="36">
        <v>25</v>
      </c>
      <c r="J77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77" s="31"/>
      <c r="L77" s="30"/>
      <c r="M77" s="32"/>
      <c r="N77" s="32"/>
      <c r="O77" s="33" t="e">
        <f>(Tableau145[[#This Row],[Prix TTC 
du conditionnement]]-#REF!)/Tableau145[[#This Row],[Conditionnement proposé par le candidat, exprimé en unité de mesure]]</f>
        <v>#REF!</v>
      </c>
      <c r="P77" s="32" t="e">
        <f>Tableau145[[#This Row],[Prix TTC 
de l''unité de mesure]]*Tableau145[[#This Row],[Quantité annuelle indicative (non contractuelle), exprimée en unité de mesure]]</f>
        <v>#REF!</v>
      </c>
      <c r="Q77" s="34"/>
    </row>
    <row r="78" spans="1:17" s="29" customFormat="1" ht="24" customHeight="1" x14ac:dyDescent="0.25">
      <c r="A78" s="34"/>
      <c r="B78" s="34"/>
      <c r="C78" s="34"/>
      <c r="D78" s="35" t="s">
        <v>403</v>
      </c>
      <c r="E78" s="43" t="s">
        <v>106</v>
      </c>
      <c r="F78" s="35" t="s">
        <v>90</v>
      </c>
      <c r="G78" s="35" t="s">
        <v>24</v>
      </c>
      <c r="H78" s="47">
        <v>1</v>
      </c>
      <c r="I78" s="36">
        <v>25</v>
      </c>
      <c r="J78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78" s="31"/>
      <c r="L78" s="30"/>
      <c r="M78" s="32"/>
      <c r="N78" s="32"/>
      <c r="O78" s="33" t="e">
        <f>(Tableau145[[#This Row],[Prix TTC 
du conditionnement]]-#REF!)/Tableau145[[#This Row],[Conditionnement proposé par le candidat, exprimé en unité de mesure]]</f>
        <v>#REF!</v>
      </c>
      <c r="P78" s="32" t="e">
        <f>Tableau145[[#This Row],[Prix TTC 
de l''unité de mesure]]*Tableau145[[#This Row],[Quantité annuelle indicative (non contractuelle), exprimée en unité de mesure]]</f>
        <v>#REF!</v>
      </c>
      <c r="Q78" s="34"/>
    </row>
    <row r="79" spans="1:17" s="29" customFormat="1" ht="24" customHeight="1" x14ac:dyDescent="0.25">
      <c r="A79" s="34"/>
      <c r="B79" s="34"/>
      <c r="C79" s="34"/>
      <c r="D79" s="35" t="s">
        <v>404</v>
      </c>
      <c r="E79" s="43" t="s">
        <v>107</v>
      </c>
      <c r="F79" s="35" t="s">
        <v>90</v>
      </c>
      <c r="G79" s="35" t="s">
        <v>24</v>
      </c>
      <c r="H79" s="47">
        <v>1</v>
      </c>
      <c r="I79" s="36">
        <v>25</v>
      </c>
      <c r="J79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79" s="31"/>
      <c r="L79" s="30"/>
      <c r="M79" s="32"/>
      <c r="N79" s="32"/>
      <c r="O79" s="33" t="e">
        <f>(Tableau145[[#This Row],[Prix TTC 
du conditionnement]]-#REF!)/Tableau145[[#This Row],[Conditionnement proposé par le candidat, exprimé en unité de mesure]]</f>
        <v>#REF!</v>
      </c>
      <c r="P79" s="32" t="e">
        <f>Tableau145[[#This Row],[Prix TTC 
de l''unité de mesure]]*Tableau145[[#This Row],[Quantité annuelle indicative (non contractuelle), exprimée en unité de mesure]]</f>
        <v>#REF!</v>
      </c>
      <c r="Q79" s="34"/>
    </row>
    <row r="80" spans="1:17" s="29" customFormat="1" ht="24" customHeight="1" x14ac:dyDescent="0.25">
      <c r="A80" s="34"/>
      <c r="B80" s="34"/>
      <c r="C80" s="34"/>
      <c r="D80" s="35" t="s">
        <v>405</v>
      </c>
      <c r="E80" s="43" t="s">
        <v>108</v>
      </c>
      <c r="F80" s="35" t="s">
        <v>90</v>
      </c>
      <c r="G80" s="35" t="s">
        <v>24</v>
      </c>
      <c r="H80" s="47">
        <v>1</v>
      </c>
      <c r="I80" s="36">
        <v>25</v>
      </c>
      <c r="J80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0" s="31"/>
      <c r="L80" s="30"/>
      <c r="M80" s="32"/>
      <c r="N80" s="32"/>
      <c r="O80" s="33" t="e">
        <f>(Tableau145[[#This Row],[Prix TTC 
du conditionnement]]-#REF!)/Tableau145[[#This Row],[Conditionnement proposé par le candidat, exprimé en unité de mesure]]</f>
        <v>#REF!</v>
      </c>
      <c r="P80" s="32" t="e">
        <f>Tableau145[[#This Row],[Prix TTC 
de l''unité de mesure]]*Tableau145[[#This Row],[Quantité annuelle indicative (non contractuelle), exprimée en unité de mesure]]</f>
        <v>#REF!</v>
      </c>
      <c r="Q80" s="34"/>
    </row>
    <row r="81" spans="1:17" s="29" customFormat="1" ht="24" customHeight="1" x14ac:dyDescent="0.25">
      <c r="A81" s="34"/>
      <c r="B81" s="34"/>
      <c r="C81" s="34"/>
      <c r="D81" s="35" t="s">
        <v>406</v>
      </c>
      <c r="E81" s="43" t="s">
        <v>109</v>
      </c>
      <c r="F81" s="35" t="s">
        <v>90</v>
      </c>
      <c r="G81" s="35" t="s">
        <v>24</v>
      </c>
      <c r="H81" s="47">
        <v>1</v>
      </c>
      <c r="I81" s="36">
        <v>25</v>
      </c>
      <c r="J81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1" s="31"/>
      <c r="L81" s="30"/>
      <c r="M81" s="32"/>
      <c r="N81" s="32"/>
      <c r="O81" s="33" t="e">
        <f>(Tableau145[[#This Row],[Prix TTC 
du conditionnement]]-#REF!)/Tableau145[[#This Row],[Conditionnement proposé par le candidat, exprimé en unité de mesure]]</f>
        <v>#REF!</v>
      </c>
      <c r="P81" s="32" t="e">
        <f>Tableau145[[#This Row],[Prix TTC 
de l''unité de mesure]]*Tableau145[[#This Row],[Quantité annuelle indicative (non contractuelle), exprimée en unité de mesure]]</f>
        <v>#REF!</v>
      </c>
      <c r="Q81" s="34"/>
    </row>
    <row r="82" spans="1:17" s="29" customFormat="1" ht="24" customHeight="1" x14ac:dyDescent="0.25">
      <c r="A82" s="34"/>
      <c r="B82" s="34"/>
      <c r="C82" s="34"/>
      <c r="D82" s="35" t="s">
        <v>407</v>
      </c>
      <c r="E82" s="43" t="s">
        <v>110</v>
      </c>
      <c r="F82" s="35" t="s">
        <v>90</v>
      </c>
      <c r="G82" s="35" t="s">
        <v>24</v>
      </c>
      <c r="H82" s="47">
        <v>1</v>
      </c>
      <c r="I82" s="36">
        <v>25</v>
      </c>
      <c r="J82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2" s="31"/>
      <c r="L82" s="30"/>
      <c r="M82" s="32"/>
      <c r="N82" s="32"/>
      <c r="O82" s="33" t="e">
        <f>(Tableau145[[#This Row],[Prix TTC 
du conditionnement]]-#REF!)/Tableau145[[#This Row],[Conditionnement proposé par le candidat, exprimé en unité de mesure]]</f>
        <v>#REF!</v>
      </c>
      <c r="P82" s="32" t="e">
        <f>Tableau145[[#This Row],[Prix TTC 
de l''unité de mesure]]*Tableau145[[#This Row],[Quantité annuelle indicative (non contractuelle), exprimée en unité de mesure]]</f>
        <v>#REF!</v>
      </c>
      <c r="Q82" s="34"/>
    </row>
    <row r="83" spans="1:17" s="29" customFormat="1" ht="24" customHeight="1" x14ac:dyDescent="0.25">
      <c r="A83" s="34"/>
      <c r="B83" s="34"/>
      <c r="C83" s="34"/>
      <c r="D83" s="35" t="s">
        <v>408</v>
      </c>
      <c r="E83" s="43" t="s">
        <v>111</v>
      </c>
      <c r="F83" s="35" t="s">
        <v>90</v>
      </c>
      <c r="G83" s="35" t="s">
        <v>24</v>
      </c>
      <c r="H83" s="47">
        <v>1</v>
      </c>
      <c r="I83" s="36">
        <v>25</v>
      </c>
      <c r="J83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3" s="31"/>
      <c r="L83" s="30"/>
      <c r="M83" s="32"/>
      <c r="N83" s="32"/>
      <c r="O83" s="33" t="e">
        <f>(Tableau145[[#This Row],[Prix TTC 
du conditionnement]]-#REF!)/Tableau145[[#This Row],[Conditionnement proposé par le candidat, exprimé en unité de mesure]]</f>
        <v>#REF!</v>
      </c>
      <c r="P83" s="32" t="e">
        <f>Tableau145[[#This Row],[Prix TTC 
de l''unité de mesure]]*Tableau145[[#This Row],[Quantité annuelle indicative (non contractuelle), exprimée en unité de mesure]]</f>
        <v>#REF!</v>
      </c>
      <c r="Q83" s="34"/>
    </row>
    <row r="84" spans="1:17" s="29" customFormat="1" ht="24" customHeight="1" x14ac:dyDescent="0.25">
      <c r="A84" s="34"/>
      <c r="B84" s="34"/>
      <c r="C84" s="34"/>
      <c r="D84" s="35" t="s">
        <v>409</v>
      </c>
      <c r="E84" s="43" t="s">
        <v>112</v>
      </c>
      <c r="F84" s="35" t="s">
        <v>90</v>
      </c>
      <c r="G84" s="35" t="s">
        <v>24</v>
      </c>
      <c r="H84" s="47">
        <v>1</v>
      </c>
      <c r="I84" s="36">
        <v>25</v>
      </c>
      <c r="J84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4" s="31"/>
      <c r="L84" s="30"/>
      <c r="M84" s="32"/>
      <c r="N84" s="32"/>
      <c r="O84" s="33" t="e">
        <f>(Tableau145[[#This Row],[Prix TTC 
du conditionnement]]-#REF!)/Tableau145[[#This Row],[Conditionnement proposé par le candidat, exprimé en unité de mesure]]</f>
        <v>#REF!</v>
      </c>
      <c r="P84" s="32" t="e">
        <f>Tableau145[[#This Row],[Prix TTC 
de l''unité de mesure]]*Tableau145[[#This Row],[Quantité annuelle indicative (non contractuelle), exprimée en unité de mesure]]</f>
        <v>#REF!</v>
      </c>
      <c r="Q84" s="34"/>
    </row>
    <row r="85" spans="1:17" s="29" customFormat="1" ht="24" customHeight="1" x14ac:dyDescent="0.25">
      <c r="A85" s="34"/>
      <c r="B85" s="34"/>
      <c r="C85" s="34"/>
      <c r="D85" s="35" t="s">
        <v>410</v>
      </c>
      <c r="E85" s="43" t="s">
        <v>113</v>
      </c>
      <c r="F85" s="35" t="s">
        <v>90</v>
      </c>
      <c r="G85" s="35" t="s">
        <v>24</v>
      </c>
      <c r="H85" s="47">
        <v>1</v>
      </c>
      <c r="I85" s="36">
        <v>25</v>
      </c>
      <c r="J85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5" s="31"/>
      <c r="L85" s="30"/>
      <c r="M85" s="32"/>
      <c r="N85" s="32"/>
      <c r="O85" s="33" t="e">
        <f>(Tableau145[[#This Row],[Prix TTC 
du conditionnement]]-#REF!)/Tableau145[[#This Row],[Conditionnement proposé par le candidat, exprimé en unité de mesure]]</f>
        <v>#REF!</v>
      </c>
      <c r="P85" s="32" t="e">
        <f>Tableau145[[#This Row],[Prix TTC 
de l''unité de mesure]]*Tableau145[[#This Row],[Quantité annuelle indicative (non contractuelle), exprimée en unité de mesure]]</f>
        <v>#REF!</v>
      </c>
      <c r="Q85" s="34"/>
    </row>
    <row r="86" spans="1:17" s="29" customFormat="1" ht="24" customHeight="1" x14ac:dyDescent="0.25">
      <c r="A86" s="34"/>
      <c r="B86" s="34"/>
      <c r="C86" s="34"/>
      <c r="D86" s="35" t="s">
        <v>411</v>
      </c>
      <c r="E86" s="43" t="s">
        <v>114</v>
      </c>
      <c r="F86" s="35" t="s">
        <v>90</v>
      </c>
      <c r="G86" s="35" t="s">
        <v>24</v>
      </c>
      <c r="H86" s="47">
        <v>1</v>
      </c>
      <c r="I86" s="36">
        <v>25</v>
      </c>
      <c r="J86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6" s="31"/>
      <c r="L86" s="30"/>
      <c r="M86" s="32"/>
      <c r="N86" s="32"/>
      <c r="O86" s="33" t="e">
        <f>(Tableau145[[#This Row],[Prix TTC 
du conditionnement]]-#REF!)/Tableau145[[#This Row],[Conditionnement proposé par le candidat, exprimé en unité de mesure]]</f>
        <v>#REF!</v>
      </c>
      <c r="P86" s="32" t="e">
        <f>Tableau145[[#This Row],[Prix TTC 
de l''unité de mesure]]*Tableau145[[#This Row],[Quantité annuelle indicative (non contractuelle), exprimée en unité de mesure]]</f>
        <v>#REF!</v>
      </c>
      <c r="Q86" s="34"/>
    </row>
    <row r="87" spans="1:17" s="29" customFormat="1" ht="24" customHeight="1" x14ac:dyDescent="0.25">
      <c r="A87" s="34"/>
      <c r="B87" s="34"/>
      <c r="C87" s="34"/>
      <c r="D87" s="35" t="s">
        <v>412</v>
      </c>
      <c r="E87" s="43" t="s">
        <v>115</v>
      </c>
      <c r="F87" s="35" t="s">
        <v>90</v>
      </c>
      <c r="G87" s="35" t="s">
        <v>24</v>
      </c>
      <c r="H87" s="47">
        <v>1</v>
      </c>
      <c r="I87" s="36">
        <v>25</v>
      </c>
      <c r="J87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7" s="31"/>
      <c r="L87" s="30"/>
      <c r="M87" s="32"/>
      <c r="N87" s="32"/>
      <c r="O87" s="33" t="e">
        <f>(Tableau145[[#This Row],[Prix TTC 
du conditionnement]]-#REF!)/Tableau145[[#This Row],[Conditionnement proposé par le candidat, exprimé en unité de mesure]]</f>
        <v>#REF!</v>
      </c>
      <c r="P87" s="32" t="e">
        <f>Tableau145[[#This Row],[Prix TTC 
de l''unité de mesure]]*Tableau145[[#This Row],[Quantité annuelle indicative (non contractuelle), exprimée en unité de mesure]]</f>
        <v>#REF!</v>
      </c>
      <c r="Q87" s="34"/>
    </row>
    <row r="88" spans="1:17" s="29" customFormat="1" ht="24" customHeight="1" x14ac:dyDescent="0.25">
      <c r="A88" s="34"/>
      <c r="B88" s="34"/>
      <c r="C88" s="34"/>
      <c r="D88" s="35" t="s">
        <v>413</v>
      </c>
      <c r="E88" s="43" t="s">
        <v>116</v>
      </c>
      <c r="F88" s="35" t="s">
        <v>90</v>
      </c>
      <c r="G88" s="35" t="s">
        <v>24</v>
      </c>
      <c r="H88" s="47">
        <v>1</v>
      </c>
      <c r="I88" s="36">
        <v>25</v>
      </c>
      <c r="J88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8" s="31"/>
      <c r="L88" s="30"/>
      <c r="M88" s="32"/>
      <c r="N88" s="32"/>
      <c r="O88" s="33" t="e">
        <f>(Tableau145[[#This Row],[Prix TTC 
du conditionnement]]-#REF!)/Tableau145[[#This Row],[Conditionnement proposé par le candidat, exprimé en unité de mesure]]</f>
        <v>#REF!</v>
      </c>
      <c r="P88" s="32" t="e">
        <f>Tableau145[[#This Row],[Prix TTC 
de l''unité de mesure]]*Tableau145[[#This Row],[Quantité annuelle indicative (non contractuelle), exprimée en unité de mesure]]</f>
        <v>#REF!</v>
      </c>
      <c r="Q88" s="34"/>
    </row>
    <row r="89" spans="1:17" s="29" customFormat="1" ht="24" customHeight="1" x14ac:dyDescent="0.25">
      <c r="A89" s="34"/>
      <c r="B89" s="34"/>
      <c r="C89" s="34"/>
      <c r="D89" s="35" t="s">
        <v>414</v>
      </c>
      <c r="E89" s="43" t="s">
        <v>117</v>
      </c>
      <c r="F89" s="35" t="s">
        <v>90</v>
      </c>
      <c r="G89" s="35" t="s">
        <v>24</v>
      </c>
      <c r="H89" s="47">
        <v>1</v>
      </c>
      <c r="I89" s="36">
        <v>25</v>
      </c>
      <c r="J89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89" s="31"/>
      <c r="L89" s="30"/>
      <c r="M89" s="32"/>
      <c r="N89" s="32"/>
      <c r="O89" s="33" t="e">
        <f>(Tableau145[[#This Row],[Prix TTC 
du conditionnement]]-#REF!)/Tableau145[[#This Row],[Conditionnement proposé par le candidat, exprimé en unité de mesure]]</f>
        <v>#REF!</v>
      </c>
      <c r="P89" s="32" t="e">
        <f>Tableau145[[#This Row],[Prix TTC 
de l''unité de mesure]]*Tableau145[[#This Row],[Quantité annuelle indicative (non contractuelle), exprimée en unité de mesure]]</f>
        <v>#REF!</v>
      </c>
      <c r="Q89" s="34"/>
    </row>
    <row r="90" spans="1:17" s="29" customFormat="1" ht="24" customHeight="1" x14ac:dyDescent="0.25">
      <c r="A90" s="34"/>
      <c r="B90" s="34"/>
      <c r="C90" s="34"/>
      <c r="D90" s="35" t="s">
        <v>415</v>
      </c>
      <c r="E90" s="43" t="s">
        <v>118</v>
      </c>
      <c r="F90" s="35" t="s">
        <v>90</v>
      </c>
      <c r="G90" s="35" t="s">
        <v>24</v>
      </c>
      <c r="H90" s="47">
        <v>1</v>
      </c>
      <c r="I90" s="36">
        <v>25</v>
      </c>
      <c r="J90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90" s="31"/>
      <c r="L90" s="30"/>
      <c r="M90" s="32"/>
      <c r="N90" s="32"/>
      <c r="O90" s="33" t="e">
        <f>(Tableau145[[#This Row],[Prix TTC 
du conditionnement]]-#REF!)/Tableau145[[#This Row],[Conditionnement proposé par le candidat, exprimé en unité de mesure]]</f>
        <v>#REF!</v>
      </c>
      <c r="P90" s="32" t="e">
        <f>Tableau145[[#This Row],[Prix TTC 
de l''unité de mesure]]*Tableau145[[#This Row],[Quantité annuelle indicative (non contractuelle), exprimée en unité de mesure]]</f>
        <v>#REF!</v>
      </c>
      <c r="Q90" s="34"/>
    </row>
    <row r="91" spans="1:17" s="29" customFormat="1" ht="24" customHeight="1" x14ac:dyDescent="0.25">
      <c r="A91" s="34"/>
      <c r="B91" s="34"/>
      <c r="C91" s="34"/>
      <c r="D91" s="35" t="s">
        <v>416</v>
      </c>
      <c r="E91" s="43" t="s">
        <v>119</v>
      </c>
      <c r="F91" s="35" t="s">
        <v>90</v>
      </c>
      <c r="G91" s="35" t="s">
        <v>24</v>
      </c>
      <c r="H91" s="47">
        <v>1</v>
      </c>
      <c r="I91" s="36">
        <v>25</v>
      </c>
      <c r="J91" s="36">
        <f>Tableau145[[#This Row],[Quantité annuelle indicative (non contractuelle), exprimée en unité de conditionnement ]]*Tableau145[[#This Row],[Conditionnement préféré par l''université, exprimé en unité de mesure]]</f>
        <v>25</v>
      </c>
      <c r="K91" s="31"/>
      <c r="L91" s="30"/>
      <c r="M91" s="32"/>
      <c r="N91" s="32"/>
      <c r="O91" s="33" t="e">
        <f>(Tableau145[[#This Row],[Prix TTC 
du conditionnement]]-#REF!)/Tableau145[[#This Row],[Conditionnement proposé par le candidat, exprimé en unité de mesure]]</f>
        <v>#REF!</v>
      </c>
      <c r="P91" s="32" t="e">
        <f>Tableau145[[#This Row],[Prix TTC 
de l''unité de mesure]]*Tableau145[[#This Row],[Quantité annuelle indicative (non contractuelle), exprimée en unité de mesure]]</f>
        <v>#REF!</v>
      </c>
      <c r="Q91" s="34"/>
    </row>
    <row r="92" spans="1:17" ht="24" customHeight="1" thickBot="1" x14ac:dyDescent="0.3">
      <c r="A92" s="22"/>
      <c r="B92" s="22"/>
      <c r="C92" s="22"/>
      <c r="D92" s="24"/>
      <c r="E92" s="38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2"/>
    </row>
    <row r="93" spans="1:17" ht="39.950000000000003" customHeight="1" thickBot="1" x14ac:dyDescent="0.3">
      <c r="A93" s="22"/>
      <c r="B93" s="22"/>
      <c r="C93" s="26"/>
      <c r="D93" s="85" t="s">
        <v>37</v>
      </c>
      <c r="E93" s="86"/>
      <c r="F93" s="86"/>
      <c r="G93" s="86"/>
      <c r="H93" s="86"/>
      <c r="I93" s="86"/>
      <c r="J93" s="86"/>
      <c r="K93" s="86"/>
      <c r="L93" s="86"/>
      <c r="M93" s="86"/>
      <c r="N93" s="87"/>
      <c r="O93" s="88"/>
      <c r="P93" s="89"/>
      <c r="Q93" s="23"/>
    </row>
    <row r="94" spans="1:17" s="29" customFormat="1" ht="24" customHeight="1" thickBot="1" x14ac:dyDescent="0.3">
      <c r="A94" s="34"/>
      <c r="B94" s="34"/>
      <c r="C94" s="34"/>
      <c r="D94" s="25"/>
      <c r="E94" s="39"/>
      <c r="F94" s="25"/>
      <c r="G94" s="25"/>
      <c r="H94" s="25"/>
      <c r="I94" s="25"/>
      <c r="J94" s="25"/>
      <c r="K94" s="25"/>
      <c r="L94" s="25"/>
      <c r="M94" s="25"/>
      <c r="N94" s="25"/>
      <c r="O94" s="28"/>
      <c r="P94" s="28"/>
      <c r="Q94" s="34"/>
    </row>
    <row r="95" spans="1:17" s="1" customFormat="1" ht="70.5" customHeight="1" thickBot="1" x14ac:dyDescent="0.3">
      <c r="A95" s="34"/>
      <c r="B95" s="34"/>
      <c r="C95" s="34"/>
      <c r="D95" s="27" t="s">
        <v>23</v>
      </c>
      <c r="E95" s="40" t="s">
        <v>29</v>
      </c>
      <c r="F95" s="3" t="s">
        <v>0</v>
      </c>
      <c r="G95" s="3" t="s">
        <v>1</v>
      </c>
      <c r="H95" s="3" t="s">
        <v>2</v>
      </c>
      <c r="I95" s="3" t="s">
        <v>3</v>
      </c>
      <c r="J95" s="3" t="s">
        <v>4</v>
      </c>
      <c r="K95" s="4" t="s">
        <v>5</v>
      </c>
      <c r="L95" s="5" t="s">
        <v>6</v>
      </c>
      <c r="M95" s="5" t="s">
        <v>8</v>
      </c>
      <c r="N95" s="5" t="s">
        <v>9</v>
      </c>
      <c r="O95" s="6" t="s">
        <v>10</v>
      </c>
      <c r="P95" s="7" t="s">
        <v>7</v>
      </c>
      <c r="Q95" s="34"/>
    </row>
    <row r="96" spans="1:17" s="29" customFormat="1" ht="24" customHeight="1" x14ac:dyDescent="0.25">
      <c r="A96" s="34"/>
      <c r="B96" s="34"/>
      <c r="C96" s="34"/>
      <c r="D96" s="35" t="s">
        <v>417</v>
      </c>
      <c r="E96" s="43" t="s">
        <v>156</v>
      </c>
      <c r="F96" s="35" t="s">
        <v>131</v>
      </c>
      <c r="G96" s="35" t="s">
        <v>24</v>
      </c>
      <c r="H96" s="47">
        <v>1</v>
      </c>
      <c r="I96" s="36">
        <v>50</v>
      </c>
      <c r="J96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96" s="31"/>
      <c r="L96" s="30"/>
      <c r="M96" s="32"/>
      <c r="N96" s="32"/>
      <c r="O96" s="33" t="e">
        <f>(Tableau1456[[#This Row],[Prix TTC 
du conditionnement]]-#REF!)/Tableau1456[[#This Row],[Conditionnement proposé par le candidat, exprimé en unité de mesure]]</f>
        <v>#REF!</v>
      </c>
      <c r="P96" s="32" t="e">
        <f>Tableau1456[[#This Row],[Prix TTC 
de l''unité de mesure]]*Tableau1456[[#This Row],[Quantité annuelle indicative (non contractuelle), exprimée en unité de mesure]]</f>
        <v>#REF!</v>
      </c>
      <c r="Q96" s="34"/>
    </row>
    <row r="97" spans="1:17" s="29" customFormat="1" ht="24" customHeight="1" x14ac:dyDescent="0.25">
      <c r="A97" s="34"/>
      <c r="B97" s="34"/>
      <c r="C97" s="34"/>
      <c r="D97" s="35" t="s">
        <v>418</v>
      </c>
      <c r="E97" s="43" t="s">
        <v>157</v>
      </c>
      <c r="F97" s="35" t="s">
        <v>131</v>
      </c>
      <c r="G97" s="35" t="s">
        <v>24</v>
      </c>
      <c r="H97" s="47">
        <v>1</v>
      </c>
      <c r="I97" s="36">
        <v>25</v>
      </c>
      <c r="J97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97" s="31"/>
      <c r="L97" s="30"/>
      <c r="M97" s="32"/>
      <c r="N97" s="32"/>
      <c r="O97" s="33" t="e">
        <f>(Tableau1456[[#This Row],[Prix TTC 
du conditionnement]]-#REF!)/Tableau1456[[#This Row],[Conditionnement proposé par le candidat, exprimé en unité de mesure]]</f>
        <v>#REF!</v>
      </c>
      <c r="P97" s="32" t="e">
        <f>Tableau1456[[#This Row],[Prix TTC 
de l''unité de mesure]]*Tableau1456[[#This Row],[Quantité annuelle indicative (non contractuelle), exprimée en unité de mesure]]</f>
        <v>#REF!</v>
      </c>
      <c r="Q97" s="34"/>
    </row>
    <row r="98" spans="1:17" s="29" customFormat="1" ht="24" customHeight="1" x14ac:dyDescent="0.25">
      <c r="A98" s="34"/>
      <c r="B98" s="34"/>
      <c r="C98" s="34"/>
      <c r="D98" s="35" t="s">
        <v>419</v>
      </c>
      <c r="E98" s="43" t="s">
        <v>158</v>
      </c>
      <c r="F98" s="35" t="s">
        <v>131</v>
      </c>
      <c r="G98" s="35" t="s">
        <v>24</v>
      </c>
      <c r="H98" s="47">
        <v>1</v>
      </c>
      <c r="I98" s="36">
        <v>25</v>
      </c>
      <c r="J98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98" s="31"/>
      <c r="L98" s="30"/>
      <c r="M98" s="32"/>
      <c r="N98" s="32"/>
      <c r="O98" s="33" t="e">
        <f>(Tableau1456[[#This Row],[Prix TTC 
du conditionnement]]-#REF!)/Tableau1456[[#This Row],[Conditionnement proposé par le candidat, exprimé en unité de mesure]]</f>
        <v>#REF!</v>
      </c>
      <c r="P98" s="32" t="e">
        <f>Tableau1456[[#This Row],[Prix TTC 
de l''unité de mesure]]*Tableau1456[[#This Row],[Quantité annuelle indicative (non contractuelle), exprimée en unité de mesure]]</f>
        <v>#REF!</v>
      </c>
      <c r="Q98" s="34"/>
    </row>
    <row r="99" spans="1:17" s="29" customFormat="1" ht="24" customHeight="1" thickBot="1" x14ac:dyDescent="0.3">
      <c r="A99" s="34"/>
      <c r="B99" s="34"/>
      <c r="C99" s="34"/>
      <c r="D99" s="52" t="s">
        <v>420</v>
      </c>
      <c r="E99" s="53" t="s">
        <v>159</v>
      </c>
      <c r="F99" s="54" t="s">
        <v>132</v>
      </c>
      <c r="G99" s="54" t="s">
        <v>24</v>
      </c>
      <c r="H99" s="57">
        <v>1</v>
      </c>
      <c r="I99" s="55">
        <v>200</v>
      </c>
      <c r="J99" s="55">
        <f>Tableau1456[[#This Row],[Quantité annuelle indicative (non contractuelle), exprimée en unité de conditionnement ]]*Tableau1456[[#This Row],[Conditionnement préféré par l''université, exprimé en unité de mesure]]</f>
        <v>200</v>
      </c>
      <c r="K99" s="58"/>
      <c r="L99" s="59"/>
      <c r="M99" s="56"/>
      <c r="N99" s="56"/>
      <c r="O99" s="60" t="e">
        <f>(Tableau1456[[#This Row],[Prix TTC 
du conditionnement]]-#REF!)/Tableau1456[[#This Row],[Conditionnement proposé par le candidat, exprimé en unité de mesure]]</f>
        <v>#REF!</v>
      </c>
      <c r="P99" s="61" t="e">
        <f>Tableau1456[[#This Row],[Prix TTC 
de l''unité de mesure]]*Tableau1456[[#This Row],[Quantité annuelle indicative (non contractuelle), exprimée en unité de mesure]]</f>
        <v>#REF!</v>
      </c>
      <c r="Q99" s="34"/>
    </row>
    <row r="100" spans="1:17" s="29" customFormat="1" ht="24" customHeight="1" x14ac:dyDescent="0.25">
      <c r="A100" s="34"/>
      <c r="B100" s="34"/>
      <c r="C100" s="34"/>
      <c r="D100" s="35" t="s">
        <v>421</v>
      </c>
      <c r="E100" s="43" t="s">
        <v>160</v>
      </c>
      <c r="F100" s="35" t="s">
        <v>131</v>
      </c>
      <c r="G100" s="35" t="s">
        <v>24</v>
      </c>
      <c r="H100" s="47">
        <v>1</v>
      </c>
      <c r="I100" s="36">
        <v>50</v>
      </c>
      <c r="J100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0" s="31"/>
      <c r="L100" s="30"/>
      <c r="M100" s="32"/>
      <c r="N100" s="32"/>
      <c r="O100" s="33" t="e">
        <f>(Tableau1456[[#This Row],[Prix TTC 
du conditionnement]]-#REF!)/Tableau1456[[#This Row],[Conditionnement proposé par le candidat, exprimé en unité de mesure]]</f>
        <v>#REF!</v>
      </c>
      <c r="P100" s="32" t="e">
        <f>Tableau1456[[#This Row],[Prix TTC 
de l''unité de mesure]]*Tableau1456[[#This Row],[Quantité annuelle indicative (non contractuelle), exprimée en unité de mesure]]</f>
        <v>#REF!</v>
      </c>
      <c r="Q100" s="34"/>
    </row>
    <row r="101" spans="1:17" s="29" customFormat="1" ht="24" customHeight="1" x14ac:dyDescent="0.25">
      <c r="A101" s="34"/>
      <c r="B101" s="34"/>
      <c r="C101" s="34"/>
      <c r="D101" s="35" t="s">
        <v>422</v>
      </c>
      <c r="E101" s="43" t="s">
        <v>161</v>
      </c>
      <c r="F101" s="35" t="s">
        <v>90</v>
      </c>
      <c r="G101" s="35" t="s">
        <v>24</v>
      </c>
      <c r="H101" s="47">
        <v>1</v>
      </c>
      <c r="I101" s="36">
        <v>50</v>
      </c>
      <c r="J101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1" s="31"/>
      <c r="L101" s="30"/>
      <c r="M101" s="32"/>
      <c r="N101" s="32"/>
      <c r="O101" s="33" t="e">
        <f>(Tableau1456[[#This Row],[Prix TTC 
du conditionnement]]-#REF!)/Tableau1456[[#This Row],[Conditionnement proposé par le candidat, exprimé en unité de mesure]]</f>
        <v>#REF!</v>
      </c>
      <c r="P101" s="32" t="e">
        <f>Tableau1456[[#This Row],[Prix TTC 
de l''unité de mesure]]*Tableau1456[[#This Row],[Quantité annuelle indicative (non contractuelle), exprimée en unité de mesure]]</f>
        <v>#REF!</v>
      </c>
      <c r="Q101" s="34"/>
    </row>
    <row r="102" spans="1:17" s="29" customFormat="1" ht="24" customHeight="1" x14ac:dyDescent="0.25">
      <c r="A102" s="34"/>
      <c r="B102" s="34"/>
      <c r="C102" s="34"/>
      <c r="D102" s="35" t="s">
        <v>423</v>
      </c>
      <c r="E102" s="43" t="s">
        <v>162</v>
      </c>
      <c r="F102" s="35" t="s">
        <v>90</v>
      </c>
      <c r="G102" s="35" t="s">
        <v>24</v>
      </c>
      <c r="H102" s="47">
        <v>1</v>
      </c>
      <c r="I102" s="36">
        <v>50</v>
      </c>
      <c r="J102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2" s="31"/>
      <c r="L102" s="30"/>
      <c r="M102" s="32"/>
      <c r="N102" s="32"/>
      <c r="O102" s="33" t="e">
        <f>(Tableau1456[[#This Row],[Prix TTC 
du conditionnement]]-#REF!)/Tableau1456[[#This Row],[Conditionnement proposé par le candidat, exprimé en unité de mesure]]</f>
        <v>#REF!</v>
      </c>
      <c r="P102" s="32" t="e">
        <f>Tableau1456[[#This Row],[Prix TTC 
de l''unité de mesure]]*Tableau1456[[#This Row],[Quantité annuelle indicative (non contractuelle), exprimée en unité de mesure]]</f>
        <v>#REF!</v>
      </c>
      <c r="Q102" s="34"/>
    </row>
    <row r="103" spans="1:17" s="29" customFormat="1" ht="24" customHeight="1" x14ac:dyDescent="0.25">
      <c r="A103" s="34"/>
      <c r="B103" s="34"/>
      <c r="C103" s="34"/>
      <c r="D103" s="35" t="s">
        <v>424</v>
      </c>
      <c r="E103" s="43" t="s">
        <v>163</v>
      </c>
      <c r="F103" s="35" t="s">
        <v>90</v>
      </c>
      <c r="G103" s="35" t="s">
        <v>24</v>
      </c>
      <c r="H103" s="47">
        <v>1</v>
      </c>
      <c r="I103" s="36">
        <v>50</v>
      </c>
      <c r="J103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3" s="31"/>
      <c r="L103" s="30"/>
      <c r="M103" s="32"/>
      <c r="N103" s="32"/>
      <c r="O103" s="33" t="e">
        <f>(Tableau1456[[#This Row],[Prix TTC 
du conditionnement]]-#REF!)/Tableau1456[[#This Row],[Conditionnement proposé par le candidat, exprimé en unité de mesure]]</f>
        <v>#REF!</v>
      </c>
      <c r="P103" s="32" t="e">
        <f>Tableau1456[[#This Row],[Prix TTC 
de l''unité de mesure]]*Tableau1456[[#This Row],[Quantité annuelle indicative (non contractuelle), exprimée en unité de mesure]]</f>
        <v>#REF!</v>
      </c>
      <c r="Q103" s="34"/>
    </row>
    <row r="104" spans="1:17" s="29" customFormat="1" ht="24" customHeight="1" x14ac:dyDescent="0.25">
      <c r="A104" s="34"/>
      <c r="B104" s="34"/>
      <c r="C104" s="34"/>
      <c r="D104" s="35" t="s">
        <v>425</v>
      </c>
      <c r="E104" s="43" t="s">
        <v>164</v>
      </c>
      <c r="F104" s="35" t="s">
        <v>90</v>
      </c>
      <c r="G104" s="35" t="s">
        <v>24</v>
      </c>
      <c r="H104" s="47">
        <v>1</v>
      </c>
      <c r="I104" s="36">
        <v>50</v>
      </c>
      <c r="J104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4" s="31"/>
      <c r="L104" s="30"/>
      <c r="M104" s="32"/>
      <c r="N104" s="32"/>
      <c r="O104" s="33" t="e">
        <f>(Tableau1456[[#This Row],[Prix TTC 
du conditionnement]]-#REF!)/Tableau1456[[#This Row],[Conditionnement proposé par le candidat, exprimé en unité de mesure]]</f>
        <v>#REF!</v>
      </c>
      <c r="P104" s="32" t="e">
        <f>Tableau1456[[#This Row],[Prix TTC 
de l''unité de mesure]]*Tableau1456[[#This Row],[Quantité annuelle indicative (non contractuelle), exprimée en unité de mesure]]</f>
        <v>#REF!</v>
      </c>
      <c r="Q104" s="34"/>
    </row>
    <row r="105" spans="1:17" s="29" customFormat="1" ht="24" customHeight="1" x14ac:dyDescent="0.25">
      <c r="A105" s="34"/>
      <c r="B105" s="34"/>
      <c r="C105" s="34"/>
      <c r="D105" s="35" t="s">
        <v>426</v>
      </c>
      <c r="E105" s="43" t="s">
        <v>165</v>
      </c>
      <c r="F105" s="35" t="s">
        <v>90</v>
      </c>
      <c r="G105" s="35" t="s">
        <v>24</v>
      </c>
      <c r="H105" s="47">
        <v>1</v>
      </c>
      <c r="I105" s="36">
        <v>50</v>
      </c>
      <c r="J105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5" s="31"/>
      <c r="L105" s="30"/>
      <c r="M105" s="32"/>
      <c r="N105" s="32"/>
      <c r="O105" s="33" t="e">
        <f>(Tableau1456[[#This Row],[Prix TTC 
du conditionnement]]-#REF!)/Tableau1456[[#This Row],[Conditionnement proposé par le candidat, exprimé en unité de mesure]]</f>
        <v>#REF!</v>
      </c>
      <c r="P105" s="32" t="e">
        <f>Tableau1456[[#This Row],[Prix TTC 
de l''unité de mesure]]*Tableau1456[[#This Row],[Quantité annuelle indicative (non contractuelle), exprimée en unité de mesure]]</f>
        <v>#REF!</v>
      </c>
      <c r="Q105" s="34"/>
    </row>
    <row r="106" spans="1:17" s="29" customFormat="1" ht="24" customHeight="1" x14ac:dyDescent="0.25">
      <c r="A106" s="34"/>
      <c r="B106" s="34"/>
      <c r="C106" s="34"/>
      <c r="D106" s="35" t="s">
        <v>427</v>
      </c>
      <c r="E106" s="43" t="s">
        <v>166</v>
      </c>
      <c r="F106" s="35" t="s">
        <v>90</v>
      </c>
      <c r="G106" s="35" t="s">
        <v>24</v>
      </c>
      <c r="H106" s="47">
        <v>1</v>
      </c>
      <c r="I106" s="36">
        <v>50</v>
      </c>
      <c r="J106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6" s="31"/>
      <c r="L106" s="30"/>
      <c r="M106" s="32"/>
      <c r="N106" s="32"/>
      <c r="O106" s="33" t="e">
        <f>(Tableau1456[[#This Row],[Prix TTC 
du conditionnement]]-#REF!)/Tableau1456[[#This Row],[Conditionnement proposé par le candidat, exprimé en unité de mesure]]</f>
        <v>#REF!</v>
      </c>
      <c r="P106" s="32" t="e">
        <f>Tableau1456[[#This Row],[Prix TTC 
de l''unité de mesure]]*Tableau1456[[#This Row],[Quantité annuelle indicative (non contractuelle), exprimée en unité de mesure]]</f>
        <v>#REF!</v>
      </c>
      <c r="Q106" s="34"/>
    </row>
    <row r="107" spans="1:17" s="29" customFormat="1" ht="24" customHeight="1" x14ac:dyDescent="0.25">
      <c r="A107" s="34"/>
      <c r="B107" s="34"/>
      <c r="C107" s="34"/>
      <c r="D107" s="35" t="s">
        <v>428</v>
      </c>
      <c r="E107" s="43" t="s">
        <v>167</v>
      </c>
      <c r="F107" s="35" t="s">
        <v>90</v>
      </c>
      <c r="G107" s="35" t="s">
        <v>24</v>
      </c>
      <c r="H107" s="47">
        <v>1</v>
      </c>
      <c r="I107" s="36">
        <v>50</v>
      </c>
      <c r="J107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7" s="31"/>
      <c r="L107" s="30"/>
      <c r="M107" s="32"/>
      <c r="N107" s="32"/>
      <c r="O107" s="33" t="e">
        <f>(Tableau1456[[#This Row],[Prix TTC 
du conditionnement]]-#REF!)/Tableau1456[[#This Row],[Conditionnement proposé par le candidat, exprimé en unité de mesure]]</f>
        <v>#REF!</v>
      </c>
      <c r="P107" s="32" t="e">
        <f>Tableau1456[[#This Row],[Prix TTC 
de l''unité de mesure]]*Tableau1456[[#This Row],[Quantité annuelle indicative (non contractuelle), exprimée en unité de mesure]]</f>
        <v>#REF!</v>
      </c>
      <c r="Q107" s="34"/>
    </row>
    <row r="108" spans="1:17" s="29" customFormat="1" ht="24" customHeight="1" x14ac:dyDescent="0.25">
      <c r="A108" s="34"/>
      <c r="B108" s="34"/>
      <c r="C108" s="34"/>
      <c r="D108" s="35" t="s">
        <v>429</v>
      </c>
      <c r="E108" s="43" t="s">
        <v>168</v>
      </c>
      <c r="F108" s="35" t="s">
        <v>90</v>
      </c>
      <c r="G108" s="35" t="s">
        <v>24</v>
      </c>
      <c r="H108" s="47">
        <v>1</v>
      </c>
      <c r="I108" s="36">
        <v>50</v>
      </c>
      <c r="J108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8" s="31"/>
      <c r="L108" s="30"/>
      <c r="M108" s="32"/>
      <c r="N108" s="32"/>
      <c r="O108" s="33" t="e">
        <f>(Tableau1456[[#This Row],[Prix TTC 
du conditionnement]]-#REF!)/Tableau1456[[#This Row],[Conditionnement proposé par le candidat, exprimé en unité de mesure]]</f>
        <v>#REF!</v>
      </c>
      <c r="P108" s="32" t="e">
        <f>Tableau1456[[#This Row],[Prix TTC 
de l''unité de mesure]]*Tableau1456[[#This Row],[Quantité annuelle indicative (non contractuelle), exprimée en unité de mesure]]</f>
        <v>#REF!</v>
      </c>
      <c r="Q108" s="34"/>
    </row>
    <row r="109" spans="1:17" s="29" customFormat="1" ht="24" customHeight="1" x14ac:dyDescent="0.25">
      <c r="A109" s="34"/>
      <c r="B109" s="34"/>
      <c r="C109" s="34"/>
      <c r="D109" s="35" t="s">
        <v>430</v>
      </c>
      <c r="E109" s="43" t="s">
        <v>169</v>
      </c>
      <c r="F109" s="35" t="s">
        <v>90</v>
      </c>
      <c r="G109" s="35" t="s">
        <v>24</v>
      </c>
      <c r="H109" s="47">
        <v>1</v>
      </c>
      <c r="I109" s="36">
        <v>50</v>
      </c>
      <c r="J109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09" s="31"/>
      <c r="L109" s="30"/>
      <c r="M109" s="32"/>
      <c r="N109" s="32"/>
      <c r="O109" s="33" t="e">
        <f>(Tableau1456[[#This Row],[Prix TTC 
du conditionnement]]-#REF!)/Tableau1456[[#This Row],[Conditionnement proposé par le candidat, exprimé en unité de mesure]]</f>
        <v>#REF!</v>
      </c>
      <c r="P109" s="32" t="e">
        <f>Tableau1456[[#This Row],[Prix TTC 
de l''unité de mesure]]*Tableau1456[[#This Row],[Quantité annuelle indicative (non contractuelle), exprimée en unité de mesure]]</f>
        <v>#REF!</v>
      </c>
      <c r="Q109" s="34"/>
    </row>
    <row r="110" spans="1:17" s="29" customFormat="1" ht="24" customHeight="1" x14ac:dyDescent="0.25">
      <c r="A110" s="34"/>
      <c r="B110" s="34"/>
      <c r="C110" s="34"/>
      <c r="D110" s="35" t="s">
        <v>431</v>
      </c>
      <c r="E110" s="43" t="s">
        <v>170</v>
      </c>
      <c r="F110" s="35" t="s">
        <v>90</v>
      </c>
      <c r="G110" s="35" t="s">
        <v>24</v>
      </c>
      <c r="H110" s="47">
        <v>1</v>
      </c>
      <c r="I110" s="36">
        <v>50</v>
      </c>
      <c r="J110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0" s="31"/>
      <c r="L110" s="30"/>
      <c r="M110" s="32"/>
      <c r="N110" s="32"/>
      <c r="O110" s="33" t="e">
        <f>(Tableau1456[[#This Row],[Prix TTC 
du conditionnement]]-#REF!)/Tableau1456[[#This Row],[Conditionnement proposé par le candidat, exprimé en unité de mesure]]</f>
        <v>#REF!</v>
      </c>
      <c r="P110" s="32" t="e">
        <f>Tableau1456[[#This Row],[Prix TTC 
de l''unité de mesure]]*Tableau1456[[#This Row],[Quantité annuelle indicative (non contractuelle), exprimée en unité de mesure]]</f>
        <v>#REF!</v>
      </c>
      <c r="Q110" s="34"/>
    </row>
    <row r="111" spans="1:17" s="29" customFormat="1" ht="24" customHeight="1" x14ac:dyDescent="0.25">
      <c r="A111" s="34"/>
      <c r="B111" s="34"/>
      <c r="C111" s="34"/>
      <c r="D111" s="35" t="s">
        <v>432</v>
      </c>
      <c r="E111" s="43" t="s">
        <v>171</v>
      </c>
      <c r="F111" s="35" t="s">
        <v>90</v>
      </c>
      <c r="G111" s="35" t="s">
        <v>24</v>
      </c>
      <c r="H111" s="47">
        <v>1</v>
      </c>
      <c r="I111" s="36">
        <v>50</v>
      </c>
      <c r="J111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1" s="31"/>
      <c r="L111" s="30"/>
      <c r="M111" s="32"/>
      <c r="N111" s="32"/>
      <c r="O111" s="33" t="e">
        <f>(Tableau1456[[#This Row],[Prix TTC 
du conditionnement]]-#REF!)/Tableau1456[[#This Row],[Conditionnement proposé par le candidat, exprimé en unité de mesure]]</f>
        <v>#REF!</v>
      </c>
      <c r="P111" s="32" t="e">
        <f>Tableau1456[[#This Row],[Prix TTC 
de l''unité de mesure]]*Tableau1456[[#This Row],[Quantité annuelle indicative (non contractuelle), exprimée en unité de mesure]]</f>
        <v>#REF!</v>
      </c>
      <c r="Q111" s="34"/>
    </row>
    <row r="112" spans="1:17" s="29" customFormat="1" ht="24" customHeight="1" x14ac:dyDescent="0.25">
      <c r="A112" s="34"/>
      <c r="B112" s="34"/>
      <c r="C112" s="34"/>
      <c r="D112" s="35" t="s">
        <v>433</v>
      </c>
      <c r="E112" s="43" t="s">
        <v>172</v>
      </c>
      <c r="F112" s="35" t="s">
        <v>90</v>
      </c>
      <c r="G112" s="35" t="s">
        <v>24</v>
      </c>
      <c r="H112" s="47">
        <v>1</v>
      </c>
      <c r="I112" s="36">
        <v>50</v>
      </c>
      <c r="J112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2" s="31"/>
      <c r="L112" s="30"/>
      <c r="M112" s="32"/>
      <c r="N112" s="32"/>
      <c r="O112" s="33" t="e">
        <f>(Tableau1456[[#This Row],[Prix TTC 
du conditionnement]]-#REF!)/Tableau1456[[#This Row],[Conditionnement proposé par le candidat, exprimé en unité de mesure]]</f>
        <v>#REF!</v>
      </c>
      <c r="P112" s="32" t="e">
        <f>Tableau1456[[#This Row],[Prix TTC 
de l''unité de mesure]]*Tableau1456[[#This Row],[Quantité annuelle indicative (non contractuelle), exprimée en unité de mesure]]</f>
        <v>#REF!</v>
      </c>
      <c r="Q112" s="34"/>
    </row>
    <row r="113" spans="1:17" s="29" customFormat="1" ht="24" customHeight="1" x14ac:dyDescent="0.25">
      <c r="A113" s="34"/>
      <c r="B113" s="34"/>
      <c r="C113" s="34"/>
      <c r="D113" s="35" t="s">
        <v>434</v>
      </c>
      <c r="E113" s="43" t="s">
        <v>173</v>
      </c>
      <c r="F113" s="35" t="s">
        <v>90</v>
      </c>
      <c r="G113" s="35" t="s">
        <v>24</v>
      </c>
      <c r="H113" s="47">
        <v>1</v>
      </c>
      <c r="I113" s="36">
        <v>50</v>
      </c>
      <c r="J113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3" s="31"/>
      <c r="L113" s="30"/>
      <c r="M113" s="32"/>
      <c r="N113" s="32"/>
      <c r="O113" s="33" t="e">
        <f>(Tableau1456[[#This Row],[Prix TTC 
du conditionnement]]-#REF!)/Tableau1456[[#This Row],[Conditionnement proposé par le candidat, exprimé en unité de mesure]]</f>
        <v>#REF!</v>
      </c>
      <c r="P113" s="32" t="e">
        <f>Tableau1456[[#This Row],[Prix TTC 
de l''unité de mesure]]*Tableau1456[[#This Row],[Quantité annuelle indicative (non contractuelle), exprimée en unité de mesure]]</f>
        <v>#REF!</v>
      </c>
      <c r="Q113" s="34"/>
    </row>
    <row r="114" spans="1:17" s="29" customFormat="1" ht="24" customHeight="1" x14ac:dyDescent="0.25">
      <c r="A114" s="34"/>
      <c r="B114" s="34"/>
      <c r="C114" s="34"/>
      <c r="D114" s="35" t="s">
        <v>435</v>
      </c>
      <c r="E114" s="43" t="s">
        <v>174</v>
      </c>
      <c r="F114" s="35" t="s">
        <v>133</v>
      </c>
      <c r="G114" s="35" t="s">
        <v>24</v>
      </c>
      <c r="H114" s="47">
        <v>1</v>
      </c>
      <c r="I114" s="36">
        <v>50</v>
      </c>
      <c r="J114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4" s="31"/>
      <c r="L114" s="30"/>
      <c r="M114" s="32"/>
      <c r="N114" s="32"/>
      <c r="O114" s="33" t="e">
        <f>(Tableau1456[[#This Row],[Prix TTC 
du conditionnement]]-#REF!)/Tableau1456[[#This Row],[Conditionnement proposé par le candidat, exprimé en unité de mesure]]</f>
        <v>#REF!</v>
      </c>
      <c r="P114" s="32" t="e">
        <f>Tableau1456[[#This Row],[Prix TTC 
de l''unité de mesure]]*Tableau1456[[#This Row],[Quantité annuelle indicative (non contractuelle), exprimée en unité de mesure]]</f>
        <v>#REF!</v>
      </c>
      <c r="Q114" s="34"/>
    </row>
    <row r="115" spans="1:17" s="29" customFormat="1" ht="24" customHeight="1" x14ac:dyDescent="0.25">
      <c r="A115" s="34"/>
      <c r="B115" s="34"/>
      <c r="C115" s="34"/>
      <c r="D115" s="35" t="s">
        <v>436</v>
      </c>
      <c r="E115" s="43" t="s">
        <v>175</v>
      </c>
      <c r="F115" s="35" t="s">
        <v>133</v>
      </c>
      <c r="G115" s="35" t="s">
        <v>24</v>
      </c>
      <c r="H115" s="47">
        <v>1</v>
      </c>
      <c r="I115" s="36">
        <v>50</v>
      </c>
      <c r="J115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5" s="31"/>
      <c r="L115" s="30"/>
      <c r="M115" s="32"/>
      <c r="N115" s="32"/>
      <c r="O115" s="33" t="e">
        <f>(Tableau1456[[#This Row],[Prix TTC 
du conditionnement]]-#REF!)/Tableau1456[[#This Row],[Conditionnement proposé par le candidat, exprimé en unité de mesure]]</f>
        <v>#REF!</v>
      </c>
      <c r="P115" s="32" t="e">
        <f>Tableau1456[[#This Row],[Prix TTC 
de l''unité de mesure]]*Tableau1456[[#This Row],[Quantité annuelle indicative (non contractuelle), exprimée en unité de mesure]]</f>
        <v>#REF!</v>
      </c>
      <c r="Q115" s="34"/>
    </row>
    <row r="116" spans="1:17" s="29" customFormat="1" ht="24" customHeight="1" x14ac:dyDescent="0.25">
      <c r="A116" s="34"/>
      <c r="B116" s="34"/>
      <c r="C116" s="34"/>
      <c r="D116" s="35" t="s">
        <v>437</v>
      </c>
      <c r="E116" s="43" t="s">
        <v>176</v>
      </c>
      <c r="F116" s="35" t="s">
        <v>133</v>
      </c>
      <c r="G116" s="35" t="s">
        <v>24</v>
      </c>
      <c r="H116" s="47">
        <v>1</v>
      </c>
      <c r="I116" s="36">
        <v>50</v>
      </c>
      <c r="J116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6" s="31"/>
      <c r="L116" s="30"/>
      <c r="M116" s="32"/>
      <c r="N116" s="32"/>
      <c r="O116" s="33" t="e">
        <f>(Tableau1456[[#This Row],[Prix TTC 
du conditionnement]]-#REF!)/Tableau1456[[#This Row],[Conditionnement proposé par le candidat, exprimé en unité de mesure]]</f>
        <v>#REF!</v>
      </c>
      <c r="P116" s="32" t="e">
        <f>Tableau1456[[#This Row],[Prix TTC 
de l''unité de mesure]]*Tableau1456[[#This Row],[Quantité annuelle indicative (non contractuelle), exprimée en unité de mesure]]</f>
        <v>#REF!</v>
      </c>
      <c r="Q116" s="34"/>
    </row>
    <row r="117" spans="1:17" s="29" customFormat="1" ht="24" customHeight="1" x14ac:dyDescent="0.25">
      <c r="A117" s="34"/>
      <c r="B117" s="34"/>
      <c r="C117" s="34"/>
      <c r="D117" s="35" t="s">
        <v>438</v>
      </c>
      <c r="E117" s="43" t="s">
        <v>177</v>
      </c>
      <c r="F117" s="35" t="s">
        <v>133</v>
      </c>
      <c r="G117" s="35" t="s">
        <v>24</v>
      </c>
      <c r="H117" s="47">
        <v>1</v>
      </c>
      <c r="I117" s="36">
        <v>50</v>
      </c>
      <c r="J117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7" s="31"/>
      <c r="L117" s="30"/>
      <c r="M117" s="32"/>
      <c r="N117" s="32"/>
      <c r="O117" s="33" t="e">
        <f>(Tableau1456[[#This Row],[Prix TTC 
du conditionnement]]-#REF!)/Tableau1456[[#This Row],[Conditionnement proposé par le candidat, exprimé en unité de mesure]]</f>
        <v>#REF!</v>
      </c>
      <c r="P117" s="32" t="e">
        <f>Tableau1456[[#This Row],[Prix TTC 
de l''unité de mesure]]*Tableau1456[[#This Row],[Quantité annuelle indicative (non contractuelle), exprimée en unité de mesure]]</f>
        <v>#REF!</v>
      </c>
      <c r="Q117" s="34"/>
    </row>
    <row r="118" spans="1:17" s="29" customFormat="1" ht="24" customHeight="1" x14ac:dyDescent="0.25">
      <c r="A118" s="34"/>
      <c r="B118" s="34"/>
      <c r="C118" s="34"/>
      <c r="D118" s="35" t="s">
        <v>439</v>
      </c>
      <c r="E118" s="43" t="s">
        <v>178</v>
      </c>
      <c r="F118" s="35" t="s">
        <v>133</v>
      </c>
      <c r="G118" s="35" t="s">
        <v>24</v>
      </c>
      <c r="H118" s="47">
        <v>1</v>
      </c>
      <c r="I118" s="36">
        <v>50</v>
      </c>
      <c r="J118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8" s="31"/>
      <c r="L118" s="30"/>
      <c r="M118" s="32"/>
      <c r="N118" s="32"/>
      <c r="O118" s="33" t="e">
        <f>(Tableau1456[[#This Row],[Prix TTC 
du conditionnement]]-#REF!)/Tableau1456[[#This Row],[Conditionnement proposé par le candidat, exprimé en unité de mesure]]</f>
        <v>#REF!</v>
      </c>
      <c r="P118" s="32" t="e">
        <f>Tableau1456[[#This Row],[Prix TTC 
de l''unité de mesure]]*Tableau1456[[#This Row],[Quantité annuelle indicative (non contractuelle), exprimée en unité de mesure]]</f>
        <v>#REF!</v>
      </c>
      <c r="Q118" s="34"/>
    </row>
    <row r="119" spans="1:17" s="29" customFormat="1" ht="24" customHeight="1" x14ac:dyDescent="0.25">
      <c r="A119" s="34"/>
      <c r="B119" s="34"/>
      <c r="C119" s="34"/>
      <c r="D119" s="35" t="s">
        <v>440</v>
      </c>
      <c r="E119" s="43" t="s">
        <v>179</v>
      </c>
      <c r="F119" s="35" t="s">
        <v>133</v>
      </c>
      <c r="G119" s="35" t="s">
        <v>24</v>
      </c>
      <c r="H119" s="47">
        <v>1</v>
      </c>
      <c r="I119" s="36">
        <v>50</v>
      </c>
      <c r="J119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19" s="31"/>
      <c r="L119" s="30"/>
      <c r="M119" s="32"/>
      <c r="N119" s="32"/>
      <c r="O119" s="33" t="e">
        <f>(Tableau1456[[#This Row],[Prix TTC 
du conditionnement]]-#REF!)/Tableau1456[[#This Row],[Conditionnement proposé par le candidat, exprimé en unité de mesure]]</f>
        <v>#REF!</v>
      </c>
      <c r="P119" s="32" t="e">
        <f>Tableau1456[[#This Row],[Prix TTC 
de l''unité de mesure]]*Tableau1456[[#This Row],[Quantité annuelle indicative (non contractuelle), exprimée en unité de mesure]]</f>
        <v>#REF!</v>
      </c>
      <c r="Q119" s="34"/>
    </row>
    <row r="120" spans="1:17" s="29" customFormat="1" ht="24" customHeight="1" thickBot="1" x14ac:dyDescent="0.3">
      <c r="A120" s="34"/>
      <c r="B120" s="34"/>
      <c r="C120" s="34"/>
      <c r="D120" s="52" t="s">
        <v>441</v>
      </c>
      <c r="E120" s="53" t="s">
        <v>180</v>
      </c>
      <c r="F120" s="54" t="s">
        <v>133</v>
      </c>
      <c r="G120" s="54" t="s">
        <v>24</v>
      </c>
      <c r="H120" s="57">
        <v>1</v>
      </c>
      <c r="I120" s="55">
        <v>50</v>
      </c>
      <c r="J120" s="55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20" s="58"/>
      <c r="L120" s="59"/>
      <c r="M120" s="56"/>
      <c r="N120" s="56"/>
      <c r="O120" s="60" t="e">
        <f>(Tableau1456[[#This Row],[Prix TTC 
du conditionnement]]-#REF!)/Tableau1456[[#This Row],[Conditionnement proposé par le candidat, exprimé en unité de mesure]]</f>
        <v>#REF!</v>
      </c>
      <c r="P120" s="61" t="e">
        <f>Tableau1456[[#This Row],[Prix TTC 
de l''unité de mesure]]*Tableau1456[[#This Row],[Quantité annuelle indicative (non contractuelle), exprimée en unité de mesure]]</f>
        <v>#REF!</v>
      </c>
      <c r="Q120" s="34"/>
    </row>
    <row r="121" spans="1:17" s="29" customFormat="1" ht="24" customHeight="1" x14ac:dyDescent="0.25">
      <c r="A121" s="34"/>
      <c r="B121" s="34"/>
      <c r="C121" s="34"/>
      <c r="D121" s="35" t="s">
        <v>442</v>
      </c>
      <c r="E121" s="43" t="s">
        <v>135</v>
      </c>
      <c r="F121" s="35" t="s">
        <v>134</v>
      </c>
      <c r="G121" s="35" t="s">
        <v>24</v>
      </c>
      <c r="H121" s="47">
        <v>1</v>
      </c>
      <c r="I121" s="36">
        <v>25</v>
      </c>
      <c r="J121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21" s="31"/>
      <c r="L121" s="30"/>
      <c r="M121" s="32"/>
      <c r="N121" s="32"/>
      <c r="O121" s="33" t="e">
        <f>(Tableau1456[[#This Row],[Prix TTC 
du conditionnement]]-#REF!)/Tableau1456[[#This Row],[Conditionnement proposé par le candidat, exprimé en unité de mesure]]</f>
        <v>#REF!</v>
      </c>
      <c r="P121" s="32" t="e">
        <f>Tableau1456[[#This Row],[Prix TTC 
de l''unité de mesure]]*Tableau1456[[#This Row],[Quantité annuelle indicative (non contractuelle), exprimée en unité de mesure]]</f>
        <v>#REF!</v>
      </c>
      <c r="Q121" s="34"/>
    </row>
    <row r="122" spans="1:17" s="29" customFormat="1" ht="24" customHeight="1" x14ac:dyDescent="0.25">
      <c r="A122" s="34"/>
      <c r="B122" s="34"/>
      <c r="C122" s="34"/>
      <c r="D122" s="35" t="s">
        <v>443</v>
      </c>
      <c r="E122" s="43" t="s">
        <v>136</v>
      </c>
      <c r="F122" s="35" t="s">
        <v>134</v>
      </c>
      <c r="G122" s="35" t="s">
        <v>24</v>
      </c>
      <c r="H122" s="47">
        <v>1</v>
      </c>
      <c r="I122" s="36">
        <v>25</v>
      </c>
      <c r="J122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22" s="31"/>
      <c r="L122" s="30"/>
      <c r="M122" s="32"/>
      <c r="N122" s="32"/>
      <c r="O122" s="33" t="e">
        <f>(Tableau1456[[#This Row],[Prix TTC 
du conditionnement]]-#REF!)/Tableau1456[[#This Row],[Conditionnement proposé par le candidat, exprimé en unité de mesure]]</f>
        <v>#REF!</v>
      </c>
      <c r="P122" s="32" t="e">
        <f>Tableau1456[[#This Row],[Prix TTC 
de l''unité de mesure]]*Tableau1456[[#This Row],[Quantité annuelle indicative (non contractuelle), exprimée en unité de mesure]]</f>
        <v>#REF!</v>
      </c>
      <c r="Q122" s="34"/>
    </row>
    <row r="123" spans="1:17" s="29" customFormat="1" ht="24" customHeight="1" x14ac:dyDescent="0.25">
      <c r="A123" s="34"/>
      <c r="B123" s="34"/>
      <c r="C123" s="34"/>
      <c r="D123" s="35" t="s">
        <v>444</v>
      </c>
      <c r="E123" s="43" t="s">
        <v>137</v>
      </c>
      <c r="F123" s="35" t="s">
        <v>134</v>
      </c>
      <c r="G123" s="35" t="s">
        <v>24</v>
      </c>
      <c r="H123" s="47">
        <v>1</v>
      </c>
      <c r="I123" s="36">
        <v>25</v>
      </c>
      <c r="J123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23" s="31"/>
      <c r="L123" s="30"/>
      <c r="M123" s="32"/>
      <c r="N123" s="32"/>
      <c r="O123" s="33" t="e">
        <f>(Tableau1456[[#This Row],[Prix TTC 
du conditionnement]]-#REF!)/Tableau1456[[#This Row],[Conditionnement proposé par le candidat, exprimé en unité de mesure]]</f>
        <v>#REF!</v>
      </c>
      <c r="P123" s="32" t="e">
        <f>Tableau1456[[#This Row],[Prix TTC 
de l''unité de mesure]]*Tableau1456[[#This Row],[Quantité annuelle indicative (non contractuelle), exprimée en unité de mesure]]</f>
        <v>#REF!</v>
      </c>
      <c r="Q123" s="34"/>
    </row>
    <row r="124" spans="1:17" s="29" customFormat="1" ht="24" customHeight="1" x14ac:dyDescent="0.25">
      <c r="A124" s="34"/>
      <c r="B124" s="34"/>
      <c r="C124" s="34"/>
      <c r="D124" s="35" t="s">
        <v>445</v>
      </c>
      <c r="E124" s="43" t="s">
        <v>138</v>
      </c>
      <c r="F124" s="35" t="s">
        <v>134</v>
      </c>
      <c r="G124" s="35" t="s">
        <v>24</v>
      </c>
      <c r="H124" s="47">
        <v>1</v>
      </c>
      <c r="I124" s="36">
        <v>25</v>
      </c>
      <c r="J124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24" s="31"/>
      <c r="L124" s="30"/>
      <c r="M124" s="32"/>
      <c r="N124" s="32"/>
      <c r="O124" s="33" t="e">
        <f>(Tableau1456[[#This Row],[Prix TTC 
du conditionnement]]-#REF!)/Tableau1456[[#This Row],[Conditionnement proposé par le candidat, exprimé en unité de mesure]]</f>
        <v>#REF!</v>
      </c>
      <c r="P124" s="32" t="e">
        <f>Tableau1456[[#This Row],[Prix TTC 
de l''unité de mesure]]*Tableau1456[[#This Row],[Quantité annuelle indicative (non contractuelle), exprimée en unité de mesure]]</f>
        <v>#REF!</v>
      </c>
      <c r="Q124" s="34"/>
    </row>
    <row r="125" spans="1:17" s="29" customFormat="1" ht="24" customHeight="1" x14ac:dyDescent="0.25">
      <c r="A125" s="34"/>
      <c r="B125" s="34"/>
      <c r="C125" s="34"/>
      <c r="D125" s="35" t="s">
        <v>446</v>
      </c>
      <c r="E125" s="43" t="s">
        <v>139</v>
      </c>
      <c r="F125" s="35" t="s">
        <v>134</v>
      </c>
      <c r="G125" s="35" t="s">
        <v>24</v>
      </c>
      <c r="H125" s="47">
        <v>1</v>
      </c>
      <c r="I125" s="36">
        <v>25</v>
      </c>
      <c r="J125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25" s="31"/>
      <c r="L125" s="30"/>
      <c r="M125" s="32"/>
      <c r="N125" s="32"/>
      <c r="O125" s="33" t="e">
        <f>(Tableau1456[[#This Row],[Prix TTC 
du conditionnement]]-#REF!)/Tableau1456[[#This Row],[Conditionnement proposé par le candidat, exprimé en unité de mesure]]</f>
        <v>#REF!</v>
      </c>
      <c r="P125" s="32" t="e">
        <f>Tableau1456[[#This Row],[Prix TTC 
de l''unité de mesure]]*Tableau1456[[#This Row],[Quantité annuelle indicative (non contractuelle), exprimée en unité de mesure]]</f>
        <v>#REF!</v>
      </c>
      <c r="Q125" s="34"/>
    </row>
    <row r="126" spans="1:17" s="29" customFormat="1" ht="24" customHeight="1" x14ac:dyDescent="0.25">
      <c r="A126" s="34"/>
      <c r="B126" s="34"/>
      <c r="C126" s="34"/>
      <c r="D126" s="35" t="s">
        <v>447</v>
      </c>
      <c r="E126" s="43" t="s">
        <v>140</v>
      </c>
      <c r="F126" s="35" t="s">
        <v>134</v>
      </c>
      <c r="G126" s="35" t="s">
        <v>24</v>
      </c>
      <c r="H126" s="47">
        <v>1</v>
      </c>
      <c r="I126" s="36">
        <v>25</v>
      </c>
      <c r="J126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26" s="31"/>
      <c r="L126" s="30"/>
      <c r="M126" s="32"/>
      <c r="N126" s="32"/>
      <c r="O126" s="33" t="e">
        <f>(Tableau1456[[#This Row],[Prix TTC 
du conditionnement]]-#REF!)/Tableau1456[[#This Row],[Conditionnement proposé par le candidat, exprimé en unité de mesure]]</f>
        <v>#REF!</v>
      </c>
      <c r="P126" s="32" t="e">
        <f>Tableau1456[[#This Row],[Prix TTC 
de l''unité de mesure]]*Tableau1456[[#This Row],[Quantité annuelle indicative (non contractuelle), exprimée en unité de mesure]]</f>
        <v>#REF!</v>
      </c>
      <c r="Q126" s="34"/>
    </row>
    <row r="127" spans="1:17" s="29" customFormat="1" ht="24" customHeight="1" x14ac:dyDescent="0.25">
      <c r="A127" s="34"/>
      <c r="B127" s="34"/>
      <c r="C127" s="34"/>
      <c r="D127" s="35" t="s">
        <v>448</v>
      </c>
      <c r="E127" s="43" t="s">
        <v>141</v>
      </c>
      <c r="F127" s="35" t="s">
        <v>134</v>
      </c>
      <c r="G127" s="35" t="s">
        <v>24</v>
      </c>
      <c r="H127" s="47">
        <v>1</v>
      </c>
      <c r="I127" s="36">
        <v>25</v>
      </c>
      <c r="J127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27" s="31"/>
      <c r="L127" s="30"/>
      <c r="M127" s="32"/>
      <c r="N127" s="32"/>
      <c r="O127" s="33" t="e">
        <f>(Tableau1456[[#This Row],[Prix TTC 
du conditionnement]]-#REF!)/Tableau1456[[#This Row],[Conditionnement proposé par le candidat, exprimé en unité de mesure]]</f>
        <v>#REF!</v>
      </c>
      <c r="P127" s="32" t="e">
        <f>Tableau1456[[#This Row],[Prix TTC 
de l''unité de mesure]]*Tableau1456[[#This Row],[Quantité annuelle indicative (non contractuelle), exprimée en unité de mesure]]</f>
        <v>#REF!</v>
      </c>
      <c r="Q127" s="34"/>
    </row>
    <row r="128" spans="1:17" s="29" customFormat="1" ht="24" customHeight="1" x14ac:dyDescent="0.25">
      <c r="A128" s="34"/>
      <c r="B128" s="34"/>
      <c r="C128" s="34"/>
      <c r="D128" s="35" t="s">
        <v>449</v>
      </c>
      <c r="E128" s="43" t="s">
        <v>142</v>
      </c>
      <c r="F128" s="35" t="s">
        <v>134</v>
      </c>
      <c r="G128" s="35" t="s">
        <v>24</v>
      </c>
      <c r="H128" s="47">
        <v>1</v>
      </c>
      <c r="I128" s="36">
        <v>25</v>
      </c>
      <c r="J128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28" s="31"/>
      <c r="L128" s="30"/>
      <c r="M128" s="32"/>
      <c r="N128" s="32"/>
      <c r="O128" s="33" t="e">
        <f>(Tableau1456[[#This Row],[Prix TTC 
du conditionnement]]-#REF!)/Tableau1456[[#This Row],[Conditionnement proposé par le candidat, exprimé en unité de mesure]]</f>
        <v>#REF!</v>
      </c>
      <c r="P128" s="32" t="e">
        <f>Tableau1456[[#This Row],[Prix TTC 
de l''unité de mesure]]*Tableau1456[[#This Row],[Quantité annuelle indicative (non contractuelle), exprimée en unité de mesure]]</f>
        <v>#REF!</v>
      </c>
      <c r="Q128" s="34"/>
    </row>
    <row r="129" spans="1:17" s="29" customFormat="1" ht="24" customHeight="1" x14ac:dyDescent="0.25">
      <c r="A129" s="34"/>
      <c r="B129" s="34"/>
      <c r="C129" s="34"/>
      <c r="D129" s="35" t="s">
        <v>450</v>
      </c>
      <c r="E129" s="43" t="s">
        <v>143</v>
      </c>
      <c r="F129" s="35" t="s">
        <v>134</v>
      </c>
      <c r="G129" s="35" t="s">
        <v>24</v>
      </c>
      <c r="H129" s="47">
        <v>1</v>
      </c>
      <c r="I129" s="36">
        <v>25</v>
      </c>
      <c r="J129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29" s="31"/>
      <c r="L129" s="30"/>
      <c r="M129" s="32"/>
      <c r="N129" s="32"/>
      <c r="O129" s="33" t="e">
        <f>(Tableau1456[[#This Row],[Prix TTC 
du conditionnement]]-#REF!)/Tableau1456[[#This Row],[Conditionnement proposé par le candidat, exprimé en unité de mesure]]</f>
        <v>#REF!</v>
      </c>
      <c r="P129" s="32" t="e">
        <f>Tableau1456[[#This Row],[Prix TTC 
de l''unité de mesure]]*Tableau1456[[#This Row],[Quantité annuelle indicative (non contractuelle), exprimée en unité de mesure]]</f>
        <v>#REF!</v>
      </c>
      <c r="Q129" s="34"/>
    </row>
    <row r="130" spans="1:17" s="29" customFormat="1" ht="24" customHeight="1" x14ac:dyDescent="0.25">
      <c r="A130" s="34"/>
      <c r="B130" s="34"/>
      <c r="C130" s="34"/>
      <c r="D130" s="35" t="s">
        <v>451</v>
      </c>
      <c r="E130" s="43" t="s">
        <v>144</v>
      </c>
      <c r="F130" s="35" t="s">
        <v>134</v>
      </c>
      <c r="G130" s="35" t="s">
        <v>24</v>
      </c>
      <c r="H130" s="47">
        <v>1</v>
      </c>
      <c r="I130" s="36">
        <v>25</v>
      </c>
      <c r="J130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0" s="31"/>
      <c r="L130" s="30"/>
      <c r="M130" s="32"/>
      <c r="N130" s="32"/>
      <c r="O130" s="33" t="e">
        <f>(Tableau1456[[#This Row],[Prix TTC 
du conditionnement]]-#REF!)/Tableau1456[[#This Row],[Conditionnement proposé par le candidat, exprimé en unité de mesure]]</f>
        <v>#REF!</v>
      </c>
      <c r="P130" s="32" t="e">
        <f>Tableau1456[[#This Row],[Prix TTC 
de l''unité de mesure]]*Tableau1456[[#This Row],[Quantité annuelle indicative (non contractuelle), exprimée en unité de mesure]]</f>
        <v>#REF!</v>
      </c>
      <c r="Q130" s="34"/>
    </row>
    <row r="131" spans="1:17" s="29" customFormat="1" ht="24" customHeight="1" x14ac:dyDescent="0.25">
      <c r="A131" s="34"/>
      <c r="B131" s="34"/>
      <c r="C131" s="34"/>
      <c r="D131" s="49" t="s">
        <v>452</v>
      </c>
      <c r="E131" s="50" t="s">
        <v>145</v>
      </c>
      <c r="F131" s="49" t="s">
        <v>134</v>
      </c>
      <c r="G131" s="35" t="s">
        <v>24</v>
      </c>
      <c r="H131" s="47">
        <v>1</v>
      </c>
      <c r="I131" s="51">
        <v>25</v>
      </c>
      <c r="J131" s="51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1" s="31"/>
      <c r="L131" s="30"/>
      <c r="M131" s="32"/>
      <c r="N131" s="32"/>
      <c r="O131" s="33" t="e">
        <f>(Tableau1456[[#This Row],[Prix TTC 
du conditionnement]]-#REF!)/Tableau1456[[#This Row],[Conditionnement proposé par le candidat, exprimé en unité de mesure]]</f>
        <v>#REF!</v>
      </c>
      <c r="P131" s="32" t="e">
        <f>Tableau1456[[#This Row],[Prix TTC 
de l''unité de mesure]]*Tableau1456[[#This Row],[Quantité annuelle indicative (non contractuelle), exprimée en unité de mesure]]</f>
        <v>#REF!</v>
      </c>
      <c r="Q131" s="34"/>
    </row>
    <row r="132" spans="1:17" s="29" customFormat="1" ht="24" customHeight="1" x14ac:dyDescent="0.25">
      <c r="A132" s="34"/>
      <c r="B132" s="34"/>
      <c r="C132" s="34"/>
      <c r="D132" s="35" t="s">
        <v>453</v>
      </c>
      <c r="E132" s="43" t="s">
        <v>146</v>
      </c>
      <c r="F132" s="35" t="s">
        <v>134</v>
      </c>
      <c r="G132" s="35" t="s">
        <v>24</v>
      </c>
      <c r="H132" s="47">
        <v>1</v>
      </c>
      <c r="I132" s="36">
        <v>25</v>
      </c>
      <c r="J132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2" s="31"/>
      <c r="L132" s="30"/>
      <c r="M132" s="32"/>
      <c r="N132" s="32"/>
      <c r="O132" s="33" t="e">
        <f>(Tableau1456[[#This Row],[Prix TTC 
du conditionnement]]-#REF!)/Tableau1456[[#This Row],[Conditionnement proposé par le candidat, exprimé en unité de mesure]]</f>
        <v>#REF!</v>
      </c>
      <c r="P132" s="32" t="e">
        <f>Tableau1456[[#This Row],[Prix TTC 
de l''unité de mesure]]*Tableau1456[[#This Row],[Quantité annuelle indicative (non contractuelle), exprimée en unité de mesure]]</f>
        <v>#REF!</v>
      </c>
      <c r="Q132" s="34"/>
    </row>
    <row r="133" spans="1:17" s="29" customFormat="1" ht="24" customHeight="1" x14ac:dyDescent="0.25">
      <c r="A133" s="34"/>
      <c r="B133" s="34"/>
      <c r="C133" s="34"/>
      <c r="D133" s="35" t="s">
        <v>454</v>
      </c>
      <c r="E133" s="43" t="s">
        <v>147</v>
      </c>
      <c r="F133" s="35" t="s">
        <v>134</v>
      </c>
      <c r="G133" s="35" t="s">
        <v>24</v>
      </c>
      <c r="H133" s="47">
        <v>1</v>
      </c>
      <c r="I133" s="36">
        <v>25</v>
      </c>
      <c r="J133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3" s="31"/>
      <c r="L133" s="30"/>
      <c r="M133" s="32"/>
      <c r="N133" s="32"/>
      <c r="O133" s="33" t="e">
        <f>(Tableau1456[[#This Row],[Prix TTC 
du conditionnement]]-#REF!)/Tableau1456[[#This Row],[Conditionnement proposé par le candidat, exprimé en unité de mesure]]</f>
        <v>#REF!</v>
      </c>
      <c r="P133" s="32" t="e">
        <f>Tableau1456[[#This Row],[Prix TTC 
de l''unité de mesure]]*Tableau1456[[#This Row],[Quantité annuelle indicative (non contractuelle), exprimée en unité de mesure]]</f>
        <v>#REF!</v>
      </c>
      <c r="Q133" s="34"/>
    </row>
    <row r="134" spans="1:17" s="29" customFormat="1" ht="24" customHeight="1" x14ac:dyDescent="0.25">
      <c r="A134" s="34"/>
      <c r="B134" s="34"/>
      <c r="C134" s="34"/>
      <c r="D134" s="35" t="s">
        <v>455</v>
      </c>
      <c r="E134" s="43" t="s">
        <v>148</v>
      </c>
      <c r="F134" s="35" t="s">
        <v>134</v>
      </c>
      <c r="G134" s="35" t="s">
        <v>24</v>
      </c>
      <c r="H134" s="47">
        <v>1</v>
      </c>
      <c r="I134" s="36">
        <v>25</v>
      </c>
      <c r="J134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4" s="31"/>
      <c r="L134" s="30"/>
      <c r="M134" s="32"/>
      <c r="N134" s="32"/>
      <c r="O134" s="33" t="e">
        <f>(Tableau1456[[#This Row],[Prix TTC 
du conditionnement]]-#REF!)/Tableau1456[[#This Row],[Conditionnement proposé par le candidat, exprimé en unité de mesure]]</f>
        <v>#REF!</v>
      </c>
      <c r="P134" s="32" t="e">
        <f>Tableau1456[[#This Row],[Prix TTC 
de l''unité de mesure]]*Tableau1456[[#This Row],[Quantité annuelle indicative (non contractuelle), exprimée en unité de mesure]]</f>
        <v>#REF!</v>
      </c>
      <c r="Q134" s="34"/>
    </row>
    <row r="135" spans="1:17" s="29" customFormat="1" ht="24" customHeight="1" x14ac:dyDescent="0.25">
      <c r="A135" s="34"/>
      <c r="B135" s="34"/>
      <c r="C135" s="34"/>
      <c r="D135" s="35" t="s">
        <v>456</v>
      </c>
      <c r="E135" s="43" t="s">
        <v>149</v>
      </c>
      <c r="F135" s="35" t="s">
        <v>134</v>
      </c>
      <c r="G135" s="35" t="s">
        <v>24</v>
      </c>
      <c r="H135" s="47">
        <v>1</v>
      </c>
      <c r="I135" s="36">
        <v>25</v>
      </c>
      <c r="J135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5" s="31"/>
      <c r="L135" s="30"/>
      <c r="M135" s="32"/>
      <c r="N135" s="32"/>
      <c r="O135" s="33" t="e">
        <f>(Tableau1456[[#This Row],[Prix TTC 
du conditionnement]]-#REF!)/Tableau1456[[#This Row],[Conditionnement proposé par le candidat, exprimé en unité de mesure]]</f>
        <v>#REF!</v>
      </c>
      <c r="P135" s="32" t="e">
        <f>Tableau1456[[#This Row],[Prix TTC 
de l''unité de mesure]]*Tableau1456[[#This Row],[Quantité annuelle indicative (non contractuelle), exprimée en unité de mesure]]</f>
        <v>#REF!</v>
      </c>
      <c r="Q135" s="34"/>
    </row>
    <row r="136" spans="1:17" s="29" customFormat="1" ht="24" customHeight="1" x14ac:dyDescent="0.25">
      <c r="A136" s="34"/>
      <c r="B136" s="34"/>
      <c r="C136" s="34"/>
      <c r="D136" s="35" t="s">
        <v>457</v>
      </c>
      <c r="E136" s="43" t="s">
        <v>150</v>
      </c>
      <c r="F136" s="35" t="s">
        <v>134</v>
      </c>
      <c r="G136" s="35" t="s">
        <v>24</v>
      </c>
      <c r="H136" s="47">
        <v>1</v>
      </c>
      <c r="I136" s="36">
        <v>25</v>
      </c>
      <c r="J136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6" s="31"/>
      <c r="L136" s="30"/>
      <c r="M136" s="32"/>
      <c r="N136" s="32"/>
      <c r="O136" s="33" t="e">
        <f>(Tableau1456[[#This Row],[Prix TTC 
du conditionnement]]-#REF!)/Tableau1456[[#This Row],[Conditionnement proposé par le candidat, exprimé en unité de mesure]]</f>
        <v>#REF!</v>
      </c>
      <c r="P136" s="32" t="e">
        <f>Tableau1456[[#This Row],[Prix TTC 
de l''unité de mesure]]*Tableau1456[[#This Row],[Quantité annuelle indicative (non contractuelle), exprimée en unité de mesure]]</f>
        <v>#REF!</v>
      </c>
      <c r="Q136" s="34"/>
    </row>
    <row r="137" spans="1:17" s="29" customFormat="1" ht="24" customHeight="1" x14ac:dyDescent="0.25">
      <c r="A137" s="34"/>
      <c r="B137" s="34"/>
      <c r="C137" s="34"/>
      <c r="D137" s="35" t="s">
        <v>458</v>
      </c>
      <c r="E137" s="43" t="s">
        <v>151</v>
      </c>
      <c r="F137" s="35" t="s">
        <v>134</v>
      </c>
      <c r="G137" s="35" t="s">
        <v>24</v>
      </c>
      <c r="H137" s="47">
        <v>1</v>
      </c>
      <c r="I137" s="36">
        <v>25</v>
      </c>
      <c r="J137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7" s="31"/>
      <c r="L137" s="30"/>
      <c r="M137" s="32"/>
      <c r="N137" s="32"/>
      <c r="O137" s="33" t="e">
        <f>(Tableau1456[[#This Row],[Prix TTC 
du conditionnement]]-#REF!)/Tableau1456[[#This Row],[Conditionnement proposé par le candidat, exprimé en unité de mesure]]</f>
        <v>#REF!</v>
      </c>
      <c r="P137" s="32" t="e">
        <f>Tableau1456[[#This Row],[Prix TTC 
de l''unité de mesure]]*Tableau1456[[#This Row],[Quantité annuelle indicative (non contractuelle), exprimée en unité de mesure]]</f>
        <v>#REF!</v>
      </c>
      <c r="Q137" s="34"/>
    </row>
    <row r="138" spans="1:17" s="29" customFormat="1" ht="24" customHeight="1" x14ac:dyDescent="0.25">
      <c r="A138" s="34"/>
      <c r="B138" s="34"/>
      <c r="C138" s="34"/>
      <c r="D138" s="35" t="s">
        <v>459</v>
      </c>
      <c r="E138" s="43" t="s">
        <v>152</v>
      </c>
      <c r="F138" s="35" t="s">
        <v>134</v>
      </c>
      <c r="G138" s="35" t="s">
        <v>24</v>
      </c>
      <c r="H138" s="47">
        <v>1</v>
      </c>
      <c r="I138" s="36">
        <v>25</v>
      </c>
      <c r="J138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8" s="31"/>
      <c r="L138" s="30"/>
      <c r="M138" s="32"/>
      <c r="N138" s="32"/>
      <c r="O138" s="33" t="e">
        <f>(Tableau1456[[#This Row],[Prix TTC 
du conditionnement]]-#REF!)/Tableau1456[[#This Row],[Conditionnement proposé par le candidat, exprimé en unité de mesure]]</f>
        <v>#REF!</v>
      </c>
      <c r="P138" s="32" t="e">
        <f>Tableau1456[[#This Row],[Prix TTC 
de l''unité de mesure]]*Tableau1456[[#This Row],[Quantité annuelle indicative (non contractuelle), exprimée en unité de mesure]]</f>
        <v>#REF!</v>
      </c>
      <c r="Q138" s="34"/>
    </row>
    <row r="139" spans="1:17" s="29" customFormat="1" ht="24" customHeight="1" x14ac:dyDescent="0.25">
      <c r="A139" s="34"/>
      <c r="B139" s="34"/>
      <c r="C139" s="34"/>
      <c r="D139" s="35" t="s">
        <v>460</v>
      </c>
      <c r="E139" s="43" t="s">
        <v>153</v>
      </c>
      <c r="F139" s="35" t="s">
        <v>134</v>
      </c>
      <c r="G139" s="35" t="s">
        <v>24</v>
      </c>
      <c r="H139" s="47">
        <v>1</v>
      </c>
      <c r="I139" s="36">
        <v>25</v>
      </c>
      <c r="J139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39" s="31"/>
      <c r="L139" s="30"/>
      <c r="M139" s="32"/>
      <c r="N139" s="32"/>
      <c r="O139" s="33" t="e">
        <f>(Tableau1456[[#This Row],[Prix TTC 
du conditionnement]]-#REF!)/Tableau1456[[#This Row],[Conditionnement proposé par le candidat, exprimé en unité de mesure]]</f>
        <v>#REF!</v>
      </c>
      <c r="P139" s="32" t="e">
        <f>Tableau1456[[#This Row],[Prix TTC 
de l''unité de mesure]]*Tableau1456[[#This Row],[Quantité annuelle indicative (non contractuelle), exprimée en unité de mesure]]</f>
        <v>#REF!</v>
      </c>
      <c r="Q139" s="34"/>
    </row>
    <row r="140" spans="1:17" s="29" customFormat="1" ht="24" customHeight="1" x14ac:dyDescent="0.25">
      <c r="A140" s="34"/>
      <c r="B140" s="34"/>
      <c r="C140" s="34"/>
      <c r="D140" s="35" t="s">
        <v>461</v>
      </c>
      <c r="E140" s="43" t="s">
        <v>154</v>
      </c>
      <c r="F140" s="35" t="s">
        <v>134</v>
      </c>
      <c r="G140" s="35" t="s">
        <v>24</v>
      </c>
      <c r="H140" s="47">
        <v>1</v>
      </c>
      <c r="I140" s="36">
        <v>25</v>
      </c>
      <c r="J140" s="36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40" s="31"/>
      <c r="L140" s="30"/>
      <c r="M140" s="32"/>
      <c r="N140" s="32"/>
      <c r="O140" s="33" t="e">
        <f>(Tableau1456[[#This Row],[Prix TTC 
du conditionnement]]-#REF!)/Tableau1456[[#This Row],[Conditionnement proposé par le candidat, exprimé en unité de mesure]]</f>
        <v>#REF!</v>
      </c>
      <c r="P140" s="32" t="e">
        <f>Tableau1456[[#This Row],[Prix TTC 
de l''unité de mesure]]*Tableau1456[[#This Row],[Quantité annuelle indicative (non contractuelle), exprimée en unité de mesure]]</f>
        <v>#REF!</v>
      </c>
      <c r="Q140" s="34"/>
    </row>
    <row r="141" spans="1:17" s="29" customFormat="1" ht="24" customHeight="1" thickBot="1" x14ac:dyDescent="0.3">
      <c r="A141" s="34"/>
      <c r="B141" s="34"/>
      <c r="C141" s="34"/>
      <c r="D141" s="52" t="s">
        <v>462</v>
      </c>
      <c r="E141" s="53" t="s">
        <v>155</v>
      </c>
      <c r="F141" s="54" t="s">
        <v>134</v>
      </c>
      <c r="G141" s="54" t="s">
        <v>24</v>
      </c>
      <c r="H141" s="57">
        <v>1</v>
      </c>
      <c r="I141" s="55">
        <v>25</v>
      </c>
      <c r="J141" s="55">
        <f>Tableau1456[[#This Row],[Quantité annuelle indicative (non contractuelle), exprimée en unité de conditionnement ]]*Tableau1456[[#This Row],[Conditionnement préféré par l''université, exprimé en unité de mesure]]</f>
        <v>25</v>
      </c>
      <c r="K141" s="58"/>
      <c r="L141" s="59"/>
      <c r="M141" s="56"/>
      <c r="N141" s="56"/>
      <c r="O141" s="60" t="e">
        <f>(Tableau1456[[#This Row],[Prix TTC 
du conditionnement]]-#REF!)/Tableau1456[[#This Row],[Conditionnement proposé par le candidat, exprimé en unité de mesure]]</f>
        <v>#REF!</v>
      </c>
      <c r="P141" s="61" t="e">
        <f>Tableau1456[[#This Row],[Prix TTC 
de l''unité de mesure]]*Tableau1456[[#This Row],[Quantité annuelle indicative (non contractuelle), exprimée en unité de mesure]]</f>
        <v>#REF!</v>
      </c>
      <c r="Q141" s="34"/>
    </row>
    <row r="142" spans="1:17" s="29" customFormat="1" ht="24" customHeight="1" x14ac:dyDescent="0.25">
      <c r="A142" s="34"/>
      <c r="B142" s="34"/>
      <c r="C142" s="34"/>
      <c r="D142" s="35" t="s">
        <v>463</v>
      </c>
      <c r="E142" s="43" t="s">
        <v>181</v>
      </c>
      <c r="F142" s="35" t="s">
        <v>31</v>
      </c>
      <c r="G142" s="35" t="s">
        <v>24</v>
      </c>
      <c r="H142" s="47">
        <v>1</v>
      </c>
      <c r="I142" s="36">
        <v>100</v>
      </c>
      <c r="J142" s="36">
        <f>Tableau1456[[#This Row],[Quantité annuelle indicative (non contractuelle), exprimée en unité de conditionnement ]]*Tableau1456[[#This Row],[Conditionnement préféré par l''université, exprimé en unité de mesure]]</f>
        <v>100</v>
      </c>
      <c r="K142" s="31"/>
      <c r="L142" s="30"/>
      <c r="M142" s="32"/>
      <c r="N142" s="32"/>
      <c r="O142" s="33" t="e">
        <f>(Tableau1456[[#This Row],[Prix TTC 
du conditionnement]]-#REF!)/Tableau1456[[#This Row],[Conditionnement proposé par le candidat, exprimé en unité de mesure]]</f>
        <v>#REF!</v>
      </c>
      <c r="P142" s="32" t="e">
        <f>Tableau1456[[#This Row],[Prix TTC 
de l''unité de mesure]]*Tableau1456[[#This Row],[Quantité annuelle indicative (non contractuelle), exprimée en unité de mesure]]</f>
        <v>#REF!</v>
      </c>
      <c r="Q142" s="34"/>
    </row>
    <row r="143" spans="1:17" s="29" customFormat="1" ht="24" customHeight="1" x14ac:dyDescent="0.25">
      <c r="A143" s="34"/>
      <c r="B143" s="34"/>
      <c r="C143" s="34"/>
      <c r="D143" s="35" t="s">
        <v>464</v>
      </c>
      <c r="E143" s="43" t="s">
        <v>182</v>
      </c>
      <c r="F143" s="35" t="s">
        <v>185</v>
      </c>
      <c r="G143" s="35" t="s">
        <v>24</v>
      </c>
      <c r="H143" s="47">
        <v>1</v>
      </c>
      <c r="I143" s="36">
        <v>50</v>
      </c>
      <c r="J143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43" s="31"/>
      <c r="L143" s="30"/>
      <c r="M143" s="32"/>
      <c r="N143" s="32"/>
      <c r="O143" s="33" t="e">
        <f>(Tableau1456[[#This Row],[Prix TTC 
du conditionnement]]-#REF!)/Tableau1456[[#This Row],[Conditionnement proposé par le candidat, exprimé en unité de mesure]]</f>
        <v>#REF!</v>
      </c>
      <c r="P143" s="32" t="e">
        <f>Tableau1456[[#This Row],[Prix TTC 
de l''unité de mesure]]*Tableau1456[[#This Row],[Quantité annuelle indicative (non contractuelle), exprimée en unité de mesure]]</f>
        <v>#REF!</v>
      </c>
      <c r="Q143" s="34"/>
    </row>
    <row r="144" spans="1:17" s="29" customFormat="1" ht="24" customHeight="1" x14ac:dyDescent="0.25">
      <c r="A144" s="34"/>
      <c r="B144" s="34"/>
      <c r="C144" s="34"/>
      <c r="D144" s="35" t="s">
        <v>465</v>
      </c>
      <c r="E144" s="43" t="s">
        <v>183</v>
      </c>
      <c r="F144" s="35" t="s">
        <v>185</v>
      </c>
      <c r="G144" s="35" t="s">
        <v>24</v>
      </c>
      <c r="H144" s="47">
        <v>1</v>
      </c>
      <c r="I144" s="36">
        <v>50</v>
      </c>
      <c r="J144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44" s="31"/>
      <c r="L144" s="30"/>
      <c r="M144" s="32"/>
      <c r="N144" s="32"/>
      <c r="O144" s="33" t="e">
        <f>(Tableau1456[[#This Row],[Prix TTC 
du conditionnement]]-#REF!)/Tableau1456[[#This Row],[Conditionnement proposé par le candidat, exprimé en unité de mesure]]</f>
        <v>#REF!</v>
      </c>
      <c r="P144" s="32" t="e">
        <f>Tableau1456[[#This Row],[Prix TTC 
de l''unité de mesure]]*Tableau1456[[#This Row],[Quantité annuelle indicative (non contractuelle), exprimée en unité de mesure]]</f>
        <v>#REF!</v>
      </c>
      <c r="Q144" s="34"/>
    </row>
    <row r="145" spans="1:17" s="29" customFormat="1" ht="24" customHeight="1" x14ac:dyDescent="0.25">
      <c r="A145" s="34"/>
      <c r="B145" s="34"/>
      <c r="C145" s="34"/>
      <c r="D145" s="35" t="s">
        <v>466</v>
      </c>
      <c r="E145" s="43" t="s">
        <v>184</v>
      </c>
      <c r="F145" s="35" t="s">
        <v>185</v>
      </c>
      <c r="G145" s="35" t="s">
        <v>24</v>
      </c>
      <c r="H145" s="47">
        <v>1</v>
      </c>
      <c r="I145" s="36">
        <v>50</v>
      </c>
      <c r="J145" s="36">
        <f>Tableau1456[[#This Row],[Quantité annuelle indicative (non contractuelle), exprimée en unité de conditionnement ]]*Tableau1456[[#This Row],[Conditionnement préféré par l''université, exprimé en unité de mesure]]</f>
        <v>50</v>
      </c>
      <c r="K145" s="31"/>
      <c r="L145" s="30"/>
      <c r="M145" s="32"/>
      <c r="N145" s="32"/>
      <c r="O145" s="33" t="e">
        <f>(Tableau1456[[#This Row],[Prix TTC 
du conditionnement]]-#REF!)/Tableau1456[[#This Row],[Conditionnement proposé par le candidat, exprimé en unité de mesure]]</f>
        <v>#REF!</v>
      </c>
      <c r="P145" s="32" t="e">
        <f>Tableau1456[[#This Row],[Prix TTC 
de l''unité de mesure]]*Tableau1456[[#This Row],[Quantité annuelle indicative (non contractuelle), exprimée en unité de mesure]]</f>
        <v>#REF!</v>
      </c>
      <c r="Q145" s="34"/>
    </row>
    <row r="146" spans="1:17" s="29" customFormat="1" ht="24" customHeight="1" thickBot="1" x14ac:dyDescent="0.3">
      <c r="A146" s="34"/>
      <c r="B146" s="34"/>
      <c r="C146" s="34"/>
      <c r="D146" s="24"/>
      <c r="E146" s="38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34"/>
    </row>
    <row r="147" spans="1:17" s="29" customFormat="1" ht="39.950000000000003" customHeight="1" thickBot="1" x14ac:dyDescent="0.3">
      <c r="A147" s="34"/>
      <c r="B147" s="34"/>
      <c r="C147" s="26"/>
      <c r="D147" s="85" t="s">
        <v>28</v>
      </c>
      <c r="E147" s="86"/>
      <c r="F147" s="86"/>
      <c r="G147" s="86"/>
      <c r="H147" s="86"/>
      <c r="I147" s="86"/>
      <c r="J147" s="86"/>
      <c r="K147" s="86"/>
      <c r="L147" s="86"/>
      <c r="M147" s="86"/>
      <c r="N147" s="87"/>
      <c r="O147" s="88"/>
      <c r="P147" s="89"/>
      <c r="Q147" s="23"/>
    </row>
    <row r="148" spans="1:17" s="29" customFormat="1" ht="24" customHeight="1" thickBot="1" x14ac:dyDescent="0.3">
      <c r="A148" s="34"/>
      <c r="B148" s="34"/>
      <c r="C148" s="34"/>
      <c r="D148" s="25"/>
      <c r="E148" s="39"/>
      <c r="F148" s="25"/>
      <c r="G148" s="25"/>
      <c r="H148" s="25"/>
      <c r="I148" s="25"/>
      <c r="J148" s="25"/>
      <c r="K148" s="25"/>
      <c r="L148" s="25"/>
      <c r="M148" s="25"/>
      <c r="N148" s="25"/>
      <c r="O148" s="28"/>
      <c r="P148" s="28"/>
      <c r="Q148" s="34"/>
    </row>
    <row r="149" spans="1:17" s="1" customFormat="1" ht="70.5" customHeight="1" thickBot="1" x14ac:dyDescent="0.3">
      <c r="A149" s="34"/>
      <c r="B149" s="34"/>
      <c r="C149" s="34"/>
      <c r="D149" s="27" t="s">
        <v>23</v>
      </c>
      <c r="E149" s="40" t="s">
        <v>29</v>
      </c>
      <c r="F149" s="3" t="s">
        <v>0</v>
      </c>
      <c r="G149" s="3" t="s">
        <v>1</v>
      </c>
      <c r="H149" s="3" t="s">
        <v>2</v>
      </c>
      <c r="I149" s="3" t="s">
        <v>3</v>
      </c>
      <c r="J149" s="3" t="s">
        <v>4</v>
      </c>
      <c r="K149" s="4" t="s">
        <v>5</v>
      </c>
      <c r="L149" s="5" t="s">
        <v>6</v>
      </c>
      <c r="M149" s="5" t="s">
        <v>8</v>
      </c>
      <c r="N149" s="5" t="s">
        <v>9</v>
      </c>
      <c r="O149" s="6" t="s">
        <v>10</v>
      </c>
      <c r="P149" s="7" t="s">
        <v>7</v>
      </c>
      <c r="Q149" s="34"/>
    </row>
    <row r="150" spans="1:17" s="29" customFormat="1" ht="24" customHeight="1" x14ac:dyDescent="0.25">
      <c r="A150" s="34"/>
      <c r="B150" s="34"/>
      <c r="C150" s="34"/>
      <c r="D150" s="49" t="s">
        <v>467</v>
      </c>
      <c r="E150" s="50" t="s">
        <v>120</v>
      </c>
      <c r="F150" s="49" t="s">
        <v>121</v>
      </c>
      <c r="G150" s="49" t="s">
        <v>24</v>
      </c>
      <c r="H150" s="47">
        <v>1</v>
      </c>
      <c r="I150" s="51">
        <v>25</v>
      </c>
      <c r="J150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0" s="31"/>
      <c r="L150" s="30"/>
      <c r="M150" s="32"/>
      <c r="N150" s="32"/>
      <c r="O150" s="33" t="e">
        <f>(Tableau1457[[#This Row],[Prix TTC 
du conditionnement]]-#REF!)/Tableau1457[[#This Row],[Conditionnement proposé par le candidat, exprimé en unité de mesure]]</f>
        <v>#REF!</v>
      </c>
      <c r="P150" s="32" t="e">
        <f>Tableau1457[[#This Row],[Prix TTC 
de l''unité de mesure]]*Tableau1457[[#This Row],[Quantité annuelle indicative (non contractuelle), exprimée en unité de mesure]]</f>
        <v>#REF!</v>
      </c>
      <c r="Q150" s="34"/>
    </row>
    <row r="151" spans="1:17" s="29" customFormat="1" ht="24" customHeight="1" x14ac:dyDescent="0.25">
      <c r="A151" s="34"/>
      <c r="B151" s="34"/>
      <c r="C151" s="34"/>
      <c r="D151" s="49" t="s">
        <v>468</v>
      </c>
      <c r="E151" s="50" t="s">
        <v>122</v>
      </c>
      <c r="F151" s="49" t="s">
        <v>121</v>
      </c>
      <c r="G151" s="49" t="s">
        <v>24</v>
      </c>
      <c r="H151" s="47">
        <v>1</v>
      </c>
      <c r="I151" s="51">
        <v>25</v>
      </c>
      <c r="J151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1" s="31"/>
      <c r="L151" s="30"/>
      <c r="M151" s="32"/>
      <c r="N151" s="32"/>
      <c r="O151" s="33" t="e">
        <f>(Tableau1457[[#This Row],[Prix TTC 
du conditionnement]]-#REF!)/Tableau1457[[#This Row],[Conditionnement proposé par le candidat, exprimé en unité de mesure]]</f>
        <v>#REF!</v>
      </c>
      <c r="P151" s="32" t="e">
        <f>Tableau1457[[#This Row],[Prix TTC 
de l''unité de mesure]]*Tableau1457[[#This Row],[Quantité annuelle indicative (non contractuelle), exprimée en unité de mesure]]</f>
        <v>#REF!</v>
      </c>
      <c r="Q151" s="34"/>
    </row>
    <row r="152" spans="1:17" s="29" customFormat="1" ht="24" customHeight="1" x14ac:dyDescent="0.25">
      <c r="A152" s="34"/>
      <c r="B152" s="34"/>
      <c r="C152" s="34"/>
      <c r="D152" s="49" t="s">
        <v>469</v>
      </c>
      <c r="E152" s="50" t="s">
        <v>123</v>
      </c>
      <c r="F152" s="49" t="s">
        <v>121</v>
      </c>
      <c r="G152" s="49" t="s">
        <v>24</v>
      </c>
      <c r="H152" s="47">
        <v>1</v>
      </c>
      <c r="I152" s="51">
        <v>25</v>
      </c>
      <c r="J152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2" s="31"/>
      <c r="L152" s="30"/>
      <c r="M152" s="32"/>
      <c r="N152" s="32"/>
      <c r="O152" s="33" t="e">
        <f>(Tableau1457[[#This Row],[Prix TTC 
du conditionnement]]-#REF!)/Tableau1457[[#This Row],[Conditionnement proposé par le candidat, exprimé en unité de mesure]]</f>
        <v>#REF!</v>
      </c>
      <c r="P152" s="32" t="e">
        <f>Tableau1457[[#This Row],[Prix TTC 
de l''unité de mesure]]*Tableau1457[[#This Row],[Quantité annuelle indicative (non contractuelle), exprimée en unité de mesure]]</f>
        <v>#REF!</v>
      </c>
      <c r="Q152" s="34"/>
    </row>
    <row r="153" spans="1:17" s="29" customFormat="1" ht="24" customHeight="1" x14ac:dyDescent="0.25">
      <c r="A153" s="34"/>
      <c r="B153" s="34"/>
      <c r="C153" s="34"/>
      <c r="D153" s="49" t="s">
        <v>470</v>
      </c>
      <c r="E153" s="50" t="s">
        <v>124</v>
      </c>
      <c r="F153" s="49" t="s">
        <v>121</v>
      </c>
      <c r="G153" s="49" t="s">
        <v>24</v>
      </c>
      <c r="H153" s="47">
        <v>1</v>
      </c>
      <c r="I153" s="51">
        <v>25</v>
      </c>
      <c r="J153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3" s="31"/>
      <c r="L153" s="30"/>
      <c r="M153" s="32"/>
      <c r="N153" s="32"/>
      <c r="O153" s="33" t="e">
        <f>(Tableau1457[[#This Row],[Prix TTC 
du conditionnement]]-#REF!)/Tableau1457[[#This Row],[Conditionnement proposé par le candidat, exprimé en unité de mesure]]</f>
        <v>#REF!</v>
      </c>
      <c r="P153" s="32" t="e">
        <f>Tableau1457[[#This Row],[Prix TTC 
de l''unité de mesure]]*Tableau1457[[#This Row],[Quantité annuelle indicative (non contractuelle), exprimée en unité de mesure]]</f>
        <v>#REF!</v>
      </c>
      <c r="Q153" s="34"/>
    </row>
    <row r="154" spans="1:17" s="29" customFormat="1" ht="24" customHeight="1" x14ac:dyDescent="0.25">
      <c r="A154" s="34"/>
      <c r="B154" s="34"/>
      <c r="C154" s="34"/>
      <c r="D154" s="49" t="s">
        <v>471</v>
      </c>
      <c r="E154" s="50" t="s">
        <v>125</v>
      </c>
      <c r="F154" s="49" t="s">
        <v>121</v>
      </c>
      <c r="G154" s="49" t="s">
        <v>24</v>
      </c>
      <c r="H154" s="47">
        <v>1</v>
      </c>
      <c r="I154" s="51">
        <v>25</v>
      </c>
      <c r="J154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4" s="31"/>
      <c r="L154" s="30"/>
      <c r="M154" s="32"/>
      <c r="N154" s="32"/>
      <c r="O154" s="33" t="e">
        <f>(Tableau1457[[#This Row],[Prix TTC 
du conditionnement]]-#REF!)/Tableau1457[[#This Row],[Conditionnement proposé par le candidat, exprimé en unité de mesure]]</f>
        <v>#REF!</v>
      </c>
      <c r="P154" s="32" t="e">
        <f>Tableau1457[[#This Row],[Prix TTC 
de l''unité de mesure]]*Tableau1457[[#This Row],[Quantité annuelle indicative (non contractuelle), exprimée en unité de mesure]]</f>
        <v>#REF!</v>
      </c>
      <c r="Q154" s="34"/>
    </row>
    <row r="155" spans="1:17" s="29" customFormat="1" ht="24" customHeight="1" x14ac:dyDescent="0.25">
      <c r="A155" s="34"/>
      <c r="B155" s="34"/>
      <c r="C155" s="34"/>
      <c r="D155" s="49" t="s">
        <v>472</v>
      </c>
      <c r="E155" s="50" t="s">
        <v>126</v>
      </c>
      <c r="F155" s="49" t="s">
        <v>121</v>
      </c>
      <c r="G155" s="49" t="s">
        <v>24</v>
      </c>
      <c r="H155" s="47">
        <v>1</v>
      </c>
      <c r="I155" s="51">
        <v>25</v>
      </c>
      <c r="J155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5" s="31"/>
      <c r="L155" s="30"/>
      <c r="M155" s="32"/>
      <c r="N155" s="32"/>
      <c r="O155" s="33" t="e">
        <f>(Tableau1457[[#This Row],[Prix TTC 
du conditionnement]]-#REF!)/Tableau1457[[#This Row],[Conditionnement proposé par le candidat, exprimé en unité de mesure]]</f>
        <v>#REF!</v>
      </c>
      <c r="P155" s="32" t="e">
        <f>Tableau1457[[#This Row],[Prix TTC 
de l''unité de mesure]]*Tableau1457[[#This Row],[Quantité annuelle indicative (non contractuelle), exprimée en unité de mesure]]</f>
        <v>#REF!</v>
      </c>
      <c r="Q155" s="34"/>
    </row>
    <row r="156" spans="1:17" s="29" customFormat="1" ht="24" customHeight="1" x14ac:dyDescent="0.25">
      <c r="A156" s="34"/>
      <c r="B156" s="34"/>
      <c r="C156" s="34"/>
      <c r="D156" s="49" t="s">
        <v>473</v>
      </c>
      <c r="E156" s="50" t="s">
        <v>127</v>
      </c>
      <c r="F156" s="49" t="s">
        <v>121</v>
      </c>
      <c r="G156" s="49" t="s">
        <v>24</v>
      </c>
      <c r="H156" s="47">
        <v>1</v>
      </c>
      <c r="I156" s="51">
        <v>25</v>
      </c>
      <c r="J156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6" s="31"/>
      <c r="L156" s="30"/>
      <c r="M156" s="32"/>
      <c r="N156" s="32"/>
      <c r="O156" s="33" t="e">
        <f>(Tableau1457[[#This Row],[Prix TTC 
du conditionnement]]-#REF!)/Tableau1457[[#This Row],[Conditionnement proposé par le candidat, exprimé en unité de mesure]]</f>
        <v>#REF!</v>
      </c>
      <c r="P156" s="32" t="e">
        <f>Tableau1457[[#This Row],[Prix TTC 
de l''unité de mesure]]*Tableau1457[[#This Row],[Quantité annuelle indicative (non contractuelle), exprimée en unité de mesure]]</f>
        <v>#REF!</v>
      </c>
      <c r="Q156" s="34"/>
    </row>
    <row r="157" spans="1:17" s="29" customFormat="1" ht="24" customHeight="1" x14ac:dyDescent="0.25">
      <c r="A157" s="34"/>
      <c r="B157" s="34"/>
      <c r="C157" s="34"/>
      <c r="D157" s="49" t="s">
        <v>474</v>
      </c>
      <c r="E157" s="50" t="s">
        <v>128</v>
      </c>
      <c r="F157" s="49" t="s">
        <v>121</v>
      </c>
      <c r="G157" s="49" t="s">
        <v>24</v>
      </c>
      <c r="H157" s="47">
        <v>1</v>
      </c>
      <c r="I157" s="51">
        <v>25</v>
      </c>
      <c r="J157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7" s="31"/>
      <c r="L157" s="30"/>
      <c r="M157" s="32"/>
      <c r="N157" s="32"/>
      <c r="O157" s="33" t="e">
        <f>(Tableau1457[[#This Row],[Prix TTC 
du conditionnement]]-#REF!)/Tableau1457[[#This Row],[Conditionnement proposé par le candidat, exprimé en unité de mesure]]</f>
        <v>#REF!</v>
      </c>
      <c r="P157" s="32" t="e">
        <f>Tableau1457[[#This Row],[Prix TTC 
de l''unité de mesure]]*Tableau1457[[#This Row],[Quantité annuelle indicative (non contractuelle), exprimée en unité de mesure]]</f>
        <v>#REF!</v>
      </c>
      <c r="Q157" s="34"/>
    </row>
    <row r="158" spans="1:17" s="29" customFormat="1" ht="24" customHeight="1" x14ac:dyDescent="0.25">
      <c r="A158" s="34"/>
      <c r="B158" s="34"/>
      <c r="C158" s="34"/>
      <c r="D158" s="49" t="s">
        <v>475</v>
      </c>
      <c r="E158" s="50" t="s">
        <v>129</v>
      </c>
      <c r="F158" s="49" t="s">
        <v>121</v>
      </c>
      <c r="G158" s="49" t="s">
        <v>24</v>
      </c>
      <c r="H158" s="47">
        <v>1</v>
      </c>
      <c r="I158" s="51">
        <v>25</v>
      </c>
      <c r="J158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8" s="31"/>
      <c r="L158" s="30"/>
      <c r="M158" s="32"/>
      <c r="N158" s="32"/>
      <c r="O158" s="33" t="e">
        <f>(Tableau1457[[#This Row],[Prix TTC 
du conditionnement]]-#REF!)/Tableau1457[[#This Row],[Conditionnement proposé par le candidat, exprimé en unité de mesure]]</f>
        <v>#REF!</v>
      </c>
      <c r="P158" s="32" t="e">
        <f>Tableau1457[[#This Row],[Prix TTC 
de l''unité de mesure]]*Tableau1457[[#This Row],[Quantité annuelle indicative (non contractuelle), exprimée en unité de mesure]]</f>
        <v>#REF!</v>
      </c>
      <c r="Q158" s="34"/>
    </row>
    <row r="159" spans="1:17" s="29" customFormat="1" ht="24" customHeight="1" x14ac:dyDescent="0.25">
      <c r="A159" s="34"/>
      <c r="B159" s="34"/>
      <c r="C159" s="34"/>
      <c r="D159" s="49" t="s">
        <v>476</v>
      </c>
      <c r="E159" s="50" t="s">
        <v>130</v>
      </c>
      <c r="F159" s="49" t="s">
        <v>121</v>
      </c>
      <c r="G159" s="49" t="s">
        <v>24</v>
      </c>
      <c r="H159" s="47">
        <v>1</v>
      </c>
      <c r="I159" s="51">
        <v>25</v>
      </c>
      <c r="J159" s="51">
        <f>Tableau1457[[#This Row],[Quantité annuelle indicative (non contractuelle), exprimée en unité de conditionnement ]]*Tableau1457[[#This Row],[Conditionnement préféré par l''université, exprimé en unité de mesure]]</f>
        <v>25</v>
      </c>
      <c r="K159" s="31"/>
      <c r="L159" s="30"/>
      <c r="M159" s="32"/>
      <c r="N159" s="32"/>
      <c r="O159" s="33" t="e">
        <f>(Tableau1457[[#This Row],[Prix TTC 
du conditionnement]]-#REF!)/Tableau1457[[#This Row],[Conditionnement proposé par le candidat, exprimé en unité de mesure]]</f>
        <v>#REF!</v>
      </c>
      <c r="P159" s="32" t="e">
        <f>Tableau1457[[#This Row],[Prix TTC 
de l''unité de mesure]]*Tableau1457[[#This Row],[Quantité annuelle indicative (non contractuelle), exprimée en unité de mesure]]</f>
        <v>#REF!</v>
      </c>
      <c r="Q159" s="34"/>
    </row>
    <row r="160" spans="1:17" s="29" customFormat="1" ht="24" customHeight="1" thickBot="1" x14ac:dyDescent="0.3">
      <c r="A160" s="34"/>
      <c r="B160" s="34"/>
      <c r="C160" s="34"/>
      <c r="D160" s="24"/>
      <c r="E160" s="38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34"/>
    </row>
    <row r="161" spans="1:17" s="29" customFormat="1" ht="39.950000000000003" customHeight="1" thickBot="1" x14ac:dyDescent="0.3">
      <c r="A161" s="34"/>
      <c r="B161" s="34"/>
      <c r="C161" s="26"/>
      <c r="D161" s="85" t="s">
        <v>38</v>
      </c>
      <c r="E161" s="86"/>
      <c r="F161" s="86"/>
      <c r="G161" s="86"/>
      <c r="H161" s="86"/>
      <c r="I161" s="86"/>
      <c r="J161" s="86"/>
      <c r="K161" s="86"/>
      <c r="L161" s="86"/>
      <c r="M161" s="86"/>
      <c r="N161" s="87"/>
      <c r="O161" s="88"/>
      <c r="P161" s="89"/>
      <c r="Q161" s="23"/>
    </row>
    <row r="162" spans="1:17" s="29" customFormat="1" ht="24" customHeight="1" thickBot="1" x14ac:dyDescent="0.3">
      <c r="A162" s="34"/>
      <c r="B162" s="34"/>
      <c r="C162" s="34"/>
      <c r="D162" s="25"/>
      <c r="E162" s="39"/>
      <c r="F162" s="25"/>
      <c r="G162" s="25"/>
      <c r="H162" s="25"/>
      <c r="I162" s="25"/>
      <c r="J162" s="25"/>
      <c r="K162" s="25"/>
      <c r="L162" s="25"/>
      <c r="M162" s="25"/>
      <c r="N162" s="25"/>
      <c r="O162" s="28"/>
      <c r="P162" s="28"/>
      <c r="Q162" s="34"/>
    </row>
    <row r="163" spans="1:17" s="1" customFormat="1" ht="70.5" customHeight="1" thickBot="1" x14ac:dyDescent="0.3">
      <c r="A163" s="34"/>
      <c r="B163" s="34"/>
      <c r="C163" s="34"/>
      <c r="D163" s="27" t="s">
        <v>23</v>
      </c>
      <c r="E163" s="40" t="s">
        <v>29</v>
      </c>
      <c r="F163" s="3" t="s">
        <v>0</v>
      </c>
      <c r="G163" s="3" t="s">
        <v>1</v>
      </c>
      <c r="H163" s="3" t="s">
        <v>2</v>
      </c>
      <c r="I163" s="3" t="s">
        <v>3</v>
      </c>
      <c r="J163" s="3" t="s">
        <v>4</v>
      </c>
      <c r="K163" s="4" t="s">
        <v>5</v>
      </c>
      <c r="L163" s="5" t="s">
        <v>6</v>
      </c>
      <c r="M163" s="5" t="s">
        <v>8</v>
      </c>
      <c r="N163" s="5" t="s">
        <v>9</v>
      </c>
      <c r="O163" s="6" t="s">
        <v>10</v>
      </c>
      <c r="P163" s="7" t="s">
        <v>7</v>
      </c>
      <c r="Q163" s="34"/>
    </row>
    <row r="164" spans="1:17" s="29" customFormat="1" ht="24" customHeight="1" x14ac:dyDescent="0.25">
      <c r="A164" s="34"/>
      <c r="B164" s="34"/>
      <c r="C164" s="34"/>
      <c r="D164" s="49" t="s">
        <v>477</v>
      </c>
      <c r="E164" s="50" t="s">
        <v>252</v>
      </c>
      <c r="F164" s="49" t="s">
        <v>121</v>
      </c>
      <c r="G164" s="49" t="s">
        <v>24</v>
      </c>
      <c r="H164" s="47">
        <v>1</v>
      </c>
      <c r="I164" s="51">
        <v>50</v>
      </c>
      <c r="J164" s="51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64" s="31"/>
      <c r="L164" s="30"/>
      <c r="M164" s="32"/>
      <c r="N164" s="32"/>
      <c r="O164" s="33" t="e">
        <f>(Tableau1458[[#This Row],[Prix TTC 
du conditionnement]]-#REF!)/Tableau1458[[#This Row],[Conditionnement proposé par le candidat, exprimé en unité de mesure]]</f>
        <v>#REF!</v>
      </c>
      <c r="P164" s="32" t="e">
        <f>Tableau1458[[#This Row],[Prix TTC 
de l''unité de mesure]]*Tableau1458[[#This Row],[Quantité annuelle indicative (non contractuelle), exprimée en unité de mesure]]</f>
        <v>#REF!</v>
      </c>
      <c r="Q164" s="34"/>
    </row>
    <row r="165" spans="1:17" s="29" customFormat="1" ht="24" customHeight="1" x14ac:dyDescent="0.25">
      <c r="A165" s="34"/>
      <c r="B165" s="34"/>
      <c r="C165" s="34"/>
      <c r="D165" s="35" t="s">
        <v>478</v>
      </c>
      <c r="E165" s="43" t="s">
        <v>253</v>
      </c>
      <c r="F165" s="35" t="s">
        <v>121</v>
      </c>
      <c r="G165" s="35" t="s">
        <v>24</v>
      </c>
      <c r="H165" s="47">
        <v>1</v>
      </c>
      <c r="I165" s="36">
        <v>50</v>
      </c>
      <c r="J165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65" s="31"/>
      <c r="L165" s="30"/>
      <c r="M165" s="32"/>
      <c r="N165" s="32"/>
      <c r="O165" s="33" t="e">
        <f>(Tableau1458[[#This Row],[Prix TTC 
du conditionnement]]-#REF!)/Tableau1458[[#This Row],[Conditionnement proposé par le candidat, exprimé en unité de mesure]]</f>
        <v>#REF!</v>
      </c>
      <c r="P165" s="32" t="e">
        <f>Tableau1458[[#This Row],[Prix TTC 
de l''unité de mesure]]*Tableau1458[[#This Row],[Quantité annuelle indicative (non contractuelle), exprimée en unité de mesure]]</f>
        <v>#REF!</v>
      </c>
      <c r="Q165" s="34"/>
    </row>
    <row r="166" spans="1:17" s="29" customFormat="1" ht="24" customHeight="1" x14ac:dyDescent="0.25">
      <c r="A166" s="34"/>
      <c r="B166" s="34"/>
      <c r="C166" s="34"/>
      <c r="D166" s="35" t="s">
        <v>479</v>
      </c>
      <c r="E166" s="43" t="s">
        <v>254</v>
      </c>
      <c r="F166" s="35" t="s">
        <v>121</v>
      </c>
      <c r="G166" s="35" t="s">
        <v>24</v>
      </c>
      <c r="H166" s="47">
        <v>1</v>
      </c>
      <c r="I166" s="36">
        <v>50</v>
      </c>
      <c r="J166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66" s="31"/>
      <c r="L166" s="30"/>
      <c r="M166" s="32"/>
      <c r="N166" s="32"/>
      <c r="O166" s="33" t="e">
        <f>(Tableau1458[[#This Row],[Prix TTC 
du conditionnement]]-#REF!)/Tableau1458[[#This Row],[Conditionnement proposé par le candidat, exprimé en unité de mesure]]</f>
        <v>#REF!</v>
      </c>
      <c r="P166" s="32" t="e">
        <f>Tableau1458[[#This Row],[Prix TTC 
de l''unité de mesure]]*Tableau1458[[#This Row],[Quantité annuelle indicative (non contractuelle), exprimée en unité de mesure]]</f>
        <v>#REF!</v>
      </c>
      <c r="Q166" s="34"/>
    </row>
    <row r="167" spans="1:17" s="29" customFormat="1" ht="24" customHeight="1" x14ac:dyDescent="0.25">
      <c r="A167" s="34"/>
      <c r="B167" s="34"/>
      <c r="C167" s="34"/>
      <c r="D167" s="35" t="s">
        <v>480</v>
      </c>
      <c r="E167" s="43" t="s">
        <v>255</v>
      </c>
      <c r="F167" s="35" t="s">
        <v>121</v>
      </c>
      <c r="G167" s="35" t="s">
        <v>24</v>
      </c>
      <c r="H167" s="47">
        <v>1</v>
      </c>
      <c r="I167" s="36">
        <v>50</v>
      </c>
      <c r="J167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67" s="31"/>
      <c r="L167" s="30"/>
      <c r="M167" s="32"/>
      <c r="N167" s="32"/>
      <c r="O167" s="33" t="e">
        <f>(Tableau1458[[#This Row],[Prix TTC 
du conditionnement]]-#REF!)/Tableau1458[[#This Row],[Conditionnement proposé par le candidat, exprimé en unité de mesure]]</f>
        <v>#REF!</v>
      </c>
      <c r="P167" s="32" t="e">
        <f>Tableau1458[[#This Row],[Prix TTC 
de l''unité de mesure]]*Tableau1458[[#This Row],[Quantité annuelle indicative (non contractuelle), exprimée en unité de mesure]]</f>
        <v>#REF!</v>
      </c>
      <c r="Q167" s="34"/>
    </row>
    <row r="168" spans="1:17" s="29" customFormat="1" ht="24" customHeight="1" x14ac:dyDescent="0.25">
      <c r="A168" s="34"/>
      <c r="B168" s="34"/>
      <c r="C168" s="34"/>
      <c r="D168" s="35" t="s">
        <v>481</v>
      </c>
      <c r="E168" s="43" t="s">
        <v>256</v>
      </c>
      <c r="F168" s="35" t="s">
        <v>121</v>
      </c>
      <c r="G168" s="35" t="s">
        <v>24</v>
      </c>
      <c r="H168" s="47">
        <v>1</v>
      </c>
      <c r="I168" s="36">
        <v>50</v>
      </c>
      <c r="J168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68" s="31"/>
      <c r="L168" s="30"/>
      <c r="M168" s="32"/>
      <c r="N168" s="32"/>
      <c r="O168" s="33" t="e">
        <f>(Tableau1458[[#This Row],[Prix TTC 
du conditionnement]]-#REF!)/Tableau1458[[#This Row],[Conditionnement proposé par le candidat, exprimé en unité de mesure]]</f>
        <v>#REF!</v>
      </c>
      <c r="P168" s="32" t="e">
        <f>Tableau1458[[#This Row],[Prix TTC 
de l''unité de mesure]]*Tableau1458[[#This Row],[Quantité annuelle indicative (non contractuelle), exprimée en unité de mesure]]</f>
        <v>#REF!</v>
      </c>
      <c r="Q168" s="34"/>
    </row>
    <row r="169" spans="1:17" s="29" customFormat="1" ht="24" customHeight="1" x14ac:dyDescent="0.25">
      <c r="A169" s="34"/>
      <c r="B169" s="34"/>
      <c r="C169" s="34"/>
      <c r="D169" s="35" t="s">
        <v>482</v>
      </c>
      <c r="E169" s="43" t="s">
        <v>257</v>
      </c>
      <c r="F169" s="35" t="s">
        <v>121</v>
      </c>
      <c r="G169" s="35" t="s">
        <v>24</v>
      </c>
      <c r="H169" s="47">
        <v>1</v>
      </c>
      <c r="I169" s="36">
        <v>50</v>
      </c>
      <c r="J16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69" s="31"/>
      <c r="L169" s="30"/>
      <c r="M169" s="32"/>
      <c r="N169" s="32"/>
      <c r="O169" s="33" t="e">
        <f>(Tableau1458[[#This Row],[Prix TTC 
du conditionnement]]-#REF!)/Tableau1458[[#This Row],[Conditionnement proposé par le candidat, exprimé en unité de mesure]]</f>
        <v>#REF!</v>
      </c>
      <c r="P169" s="32" t="e">
        <f>Tableau1458[[#This Row],[Prix TTC 
de l''unité de mesure]]*Tableau1458[[#This Row],[Quantité annuelle indicative (non contractuelle), exprimée en unité de mesure]]</f>
        <v>#REF!</v>
      </c>
      <c r="Q169" s="34"/>
    </row>
    <row r="170" spans="1:17" s="29" customFormat="1" ht="24" customHeight="1" x14ac:dyDescent="0.25">
      <c r="A170" s="34"/>
      <c r="B170" s="34"/>
      <c r="C170" s="34"/>
      <c r="D170" s="35" t="s">
        <v>483</v>
      </c>
      <c r="E170" s="43" t="s">
        <v>258</v>
      </c>
      <c r="F170" s="35" t="s">
        <v>121</v>
      </c>
      <c r="G170" s="35" t="s">
        <v>24</v>
      </c>
      <c r="H170" s="47">
        <v>1</v>
      </c>
      <c r="I170" s="36">
        <v>50</v>
      </c>
      <c r="J17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70" s="31"/>
      <c r="L170" s="30"/>
      <c r="M170" s="32"/>
      <c r="N170" s="32"/>
      <c r="O170" s="33" t="e">
        <f>(Tableau1458[[#This Row],[Prix TTC 
du conditionnement]]-#REF!)/Tableau1458[[#This Row],[Conditionnement proposé par le candidat, exprimé en unité de mesure]]</f>
        <v>#REF!</v>
      </c>
      <c r="P170" s="32" t="e">
        <f>Tableau1458[[#This Row],[Prix TTC 
de l''unité de mesure]]*Tableau1458[[#This Row],[Quantité annuelle indicative (non contractuelle), exprimée en unité de mesure]]</f>
        <v>#REF!</v>
      </c>
      <c r="Q170" s="34"/>
    </row>
    <row r="171" spans="1:17" s="29" customFormat="1" ht="24" customHeight="1" x14ac:dyDescent="0.25">
      <c r="A171" s="34"/>
      <c r="B171" s="34"/>
      <c r="C171" s="34"/>
      <c r="D171" s="35" t="s">
        <v>484</v>
      </c>
      <c r="E171" s="43" t="s">
        <v>259</v>
      </c>
      <c r="F171" s="35" t="s">
        <v>121</v>
      </c>
      <c r="G171" s="35" t="s">
        <v>24</v>
      </c>
      <c r="H171" s="47">
        <v>1</v>
      </c>
      <c r="I171" s="36">
        <v>50</v>
      </c>
      <c r="J171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71" s="31"/>
      <c r="L171" s="30"/>
      <c r="M171" s="32"/>
      <c r="N171" s="32"/>
      <c r="O171" s="33" t="e">
        <f>(Tableau1458[[#This Row],[Prix TTC 
du conditionnement]]-#REF!)/Tableau1458[[#This Row],[Conditionnement proposé par le candidat, exprimé en unité de mesure]]</f>
        <v>#REF!</v>
      </c>
      <c r="P171" s="32" t="e">
        <f>Tableau1458[[#This Row],[Prix TTC 
de l''unité de mesure]]*Tableau1458[[#This Row],[Quantité annuelle indicative (non contractuelle), exprimée en unité de mesure]]</f>
        <v>#REF!</v>
      </c>
      <c r="Q171" s="34"/>
    </row>
    <row r="172" spans="1:17" s="29" customFormat="1" ht="24" customHeight="1" x14ac:dyDescent="0.25">
      <c r="A172" s="34"/>
      <c r="B172" s="34"/>
      <c r="C172" s="34"/>
      <c r="D172" s="35" t="s">
        <v>485</v>
      </c>
      <c r="E172" s="43" t="s">
        <v>251</v>
      </c>
      <c r="F172" s="35" t="s">
        <v>265</v>
      </c>
      <c r="G172" s="35" t="s">
        <v>24</v>
      </c>
      <c r="H172" s="47">
        <v>1</v>
      </c>
      <c r="I172" s="36">
        <v>50</v>
      </c>
      <c r="J17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72" s="31"/>
      <c r="L172" s="30"/>
      <c r="M172" s="32"/>
      <c r="N172" s="32"/>
      <c r="O172" s="33" t="e">
        <f>(Tableau1458[[#This Row],[Prix TTC 
du conditionnement]]-#REF!)/Tableau1458[[#This Row],[Conditionnement proposé par le candidat, exprimé en unité de mesure]]</f>
        <v>#REF!</v>
      </c>
      <c r="P172" s="32" t="e">
        <f>Tableau1458[[#This Row],[Prix TTC 
de l''unité de mesure]]*Tableau1458[[#This Row],[Quantité annuelle indicative (non contractuelle), exprimée en unité de mesure]]</f>
        <v>#REF!</v>
      </c>
      <c r="Q172" s="34"/>
    </row>
    <row r="173" spans="1:17" s="29" customFormat="1" ht="24" customHeight="1" x14ac:dyDescent="0.25">
      <c r="A173" s="34"/>
      <c r="B173" s="34"/>
      <c r="C173" s="34"/>
      <c r="D173" s="35" t="s">
        <v>486</v>
      </c>
      <c r="E173" s="43" t="s">
        <v>260</v>
      </c>
      <c r="F173" s="35" t="s">
        <v>186</v>
      </c>
      <c r="G173" s="35" t="s">
        <v>24</v>
      </c>
      <c r="H173" s="47">
        <v>1</v>
      </c>
      <c r="I173" s="36">
        <v>50</v>
      </c>
      <c r="J173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73" s="31"/>
      <c r="L173" s="30"/>
      <c r="M173" s="32"/>
      <c r="N173" s="32"/>
      <c r="O173" s="33" t="e">
        <f>(Tableau1458[[#This Row],[Prix TTC 
du conditionnement]]-#REF!)/Tableau1458[[#This Row],[Conditionnement proposé par le candidat, exprimé en unité de mesure]]</f>
        <v>#REF!</v>
      </c>
      <c r="P173" s="32" t="e">
        <f>Tableau1458[[#This Row],[Prix TTC 
de l''unité de mesure]]*Tableau1458[[#This Row],[Quantité annuelle indicative (non contractuelle), exprimée en unité de mesure]]</f>
        <v>#REF!</v>
      </c>
      <c r="Q173" s="34"/>
    </row>
    <row r="174" spans="1:17" s="29" customFormat="1" ht="24" customHeight="1" x14ac:dyDescent="0.25">
      <c r="A174" s="34"/>
      <c r="B174" s="34"/>
      <c r="C174" s="34"/>
      <c r="D174" s="35" t="s">
        <v>487</v>
      </c>
      <c r="E174" s="43" t="s">
        <v>261</v>
      </c>
      <c r="F174" s="35" t="s">
        <v>187</v>
      </c>
      <c r="G174" s="35" t="s">
        <v>24</v>
      </c>
      <c r="H174" s="47">
        <v>1</v>
      </c>
      <c r="I174" s="36">
        <v>50</v>
      </c>
      <c r="J174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74" s="31"/>
      <c r="L174" s="30"/>
      <c r="M174" s="32"/>
      <c r="N174" s="32"/>
      <c r="O174" s="33" t="e">
        <f>(Tableau1458[[#This Row],[Prix TTC 
du conditionnement]]-#REF!)/Tableau1458[[#This Row],[Conditionnement proposé par le candidat, exprimé en unité de mesure]]</f>
        <v>#REF!</v>
      </c>
      <c r="P174" s="32" t="e">
        <f>Tableau1458[[#This Row],[Prix TTC 
de l''unité de mesure]]*Tableau1458[[#This Row],[Quantité annuelle indicative (non contractuelle), exprimée en unité de mesure]]</f>
        <v>#REF!</v>
      </c>
      <c r="Q174" s="34"/>
    </row>
    <row r="175" spans="1:17" s="29" customFormat="1" ht="24" customHeight="1" x14ac:dyDescent="0.25">
      <c r="A175" s="34"/>
      <c r="B175" s="34"/>
      <c r="C175" s="34"/>
      <c r="D175" s="35" t="s">
        <v>488</v>
      </c>
      <c r="E175" s="43" t="s">
        <v>262</v>
      </c>
      <c r="F175" s="35" t="s">
        <v>187</v>
      </c>
      <c r="G175" s="35" t="s">
        <v>24</v>
      </c>
      <c r="H175" s="47">
        <v>1</v>
      </c>
      <c r="I175" s="36">
        <v>50</v>
      </c>
      <c r="J175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75" s="31"/>
      <c r="L175" s="30"/>
      <c r="M175" s="32"/>
      <c r="N175" s="32"/>
      <c r="O175" s="33" t="e">
        <f>(Tableau1458[[#This Row],[Prix TTC 
du conditionnement]]-#REF!)/Tableau1458[[#This Row],[Conditionnement proposé par le candidat, exprimé en unité de mesure]]</f>
        <v>#REF!</v>
      </c>
      <c r="P175" s="32" t="e">
        <f>Tableau1458[[#This Row],[Prix TTC 
de l''unité de mesure]]*Tableau1458[[#This Row],[Quantité annuelle indicative (non contractuelle), exprimée en unité de mesure]]</f>
        <v>#REF!</v>
      </c>
      <c r="Q175" s="34"/>
    </row>
    <row r="176" spans="1:17" s="29" customFormat="1" ht="24" customHeight="1" x14ac:dyDescent="0.25">
      <c r="A176" s="34"/>
      <c r="B176" s="34"/>
      <c r="C176" s="34"/>
      <c r="D176" s="35" t="s">
        <v>489</v>
      </c>
      <c r="E176" s="43" t="s">
        <v>263</v>
      </c>
      <c r="F176" s="35" t="s">
        <v>187</v>
      </c>
      <c r="G176" s="35" t="s">
        <v>24</v>
      </c>
      <c r="H176" s="47">
        <v>1</v>
      </c>
      <c r="I176" s="36">
        <v>50</v>
      </c>
      <c r="J176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76" s="31"/>
      <c r="L176" s="30"/>
      <c r="M176" s="32"/>
      <c r="N176" s="32"/>
      <c r="O176" s="33" t="e">
        <f>(Tableau1458[[#This Row],[Prix TTC 
du conditionnement]]-#REF!)/Tableau1458[[#This Row],[Conditionnement proposé par le candidat, exprimé en unité de mesure]]</f>
        <v>#REF!</v>
      </c>
      <c r="P176" s="32" t="e">
        <f>Tableau1458[[#This Row],[Prix TTC 
de l''unité de mesure]]*Tableau1458[[#This Row],[Quantité annuelle indicative (non contractuelle), exprimée en unité de mesure]]</f>
        <v>#REF!</v>
      </c>
      <c r="Q176" s="34"/>
    </row>
    <row r="177" spans="1:17" s="29" customFormat="1" ht="24" customHeight="1" thickBot="1" x14ac:dyDescent="0.3">
      <c r="A177" s="34"/>
      <c r="B177" s="34"/>
      <c r="C177" s="34"/>
      <c r="D177" s="52" t="s">
        <v>490</v>
      </c>
      <c r="E177" s="53" t="s">
        <v>264</v>
      </c>
      <c r="F177" s="54" t="s">
        <v>187</v>
      </c>
      <c r="G177" s="54" t="s">
        <v>24</v>
      </c>
      <c r="H177" s="57">
        <v>1</v>
      </c>
      <c r="I177" s="55">
        <v>50</v>
      </c>
      <c r="J177" s="55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77" s="58"/>
      <c r="L177" s="59"/>
      <c r="M177" s="56"/>
      <c r="N177" s="56"/>
      <c r="O177" s="60" t="e">
        <f>(Tableau1458[[#This Row],[Prix TTC 
du conditionnement]]-#REF!)/Tableau1458[[#This Row],[Conditionnement proposé par le candidat, exprimé en unité de mesure]]</f>
        <v>#REF!</v>
      </c>
      <c r="P177" s="61" t="e">
        <f>Tableau1458[[#This Row],[Prix TTC 
de l''unité de mesure]]*Tableau1458[[#This Row],[Quantité annuelle indicative (non contractuelle), exprimée en unité de mesure]]</f>
        <v>#REF!</v>
      </c>
      <c r="Q177" s="34"/>
    </row>
    <row r="178" spans="1:17" s="29" customFormat="1" ht="24" customHeight="1" x14ac:dyDescent="0.25">
      <c r="A178" s="34"/>
      <c r="B178" s="34"/>
      <c r="C178" s="34"/>
      <c r="D178" s="35" t="s">
        <v>491</v>
      </c>
      <c r="E178" s="43" t="s">
        <v>266</v>
      </c>
      <c r="F178" s="35" t="s">
        <v>188</v>
      </c>
      <c r="G178" s="35" t="s">
        <v>24</v>
      </c>
      <c r="H178" s="47">
        <v>1</v>
      </c>
      <c r="I178" s="36">
        <v>500</v>
      </c>
      <c r="J178" s="36">
        <f>Tableau1458[[#This Row],[Quantité annuelle indicative (non contractuelle), exprimée en unité de conditionnement ]]*Tableau1458[[#This Row],[Conditionnement préféré par l''université, exprimé en unité de mesure]]</f>
        <v>500</v>
      </c>
      <c r="K178" s="31"/>
      <c r="L178" s="30"/>
      <c r="M178" s="32"/>
      <c r="N178" s="32"/>
      <c r="O178" s="33" t="e">
        <f>(Tableau1458[[#This Row],[Prix TTC 
du conditionnement]]-#REF!)/Tableau1458[[#This Row],[Conditionnement proposé par le candidat, exprimé en unité de mesure]]</f>
        <v>#REF!</v>
      </c>
      <c r="P178" s="32" t="e">
        <f>Tableau1458[[#This Row],[Prix TTC 
de l''unité de mesure]]*Tableau1458[[#This Row],[Quantité annuelle indicative (non contractuelle), exprimée en unité de mesure]]</f>
        <v>#REF!</v>
      </c>
      <c r="Q178" s="34"/>
    </row>
    <row r="179" spans="1:17" s="29" customFormat="1" ht="24" customHeight="1" x14ac:dyDescent="0.25">
      <c r="A179" s="34"/>
      <c r="B179" s="34"/>
      <c r="C179" s="34"/>
      <c r="D179" s="35" t="s">
        <v>492</v>
      </c>
      <c r="E179" s="43" t="s">
        <v>189</v>
      </c>
      <c r="F179" s="35" t="s">
        <v>188</v>
      </c>
      <c r="G179" s="35" t="s">
        <v>24</v>
      </c>
      <c r="H179" s="47">
        <v>1</v>
      </c>
      <c r="I179" s="36">
        <v>50</v>
      </c>
      <c r="J17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79" s="31"/>
      <c r="L179" s="30"/>
      <c r="M179" s="32"/>
      <c r="N179" s="32"/>
      <c r="O179" s="33" t="e">
        <f>(Tableau1458[[#This Row],[Prix TTC 
du conditionnement]]-#REF!)/Tableau1458[[#This Row],[Conditionnement proposé par le candidat, exprimé en unité de mesure]]</f>
        <v>#REF!</v>
      </c>
      <c r="P179" s="32" t="e">
        <f>Tableau1458[[#This Row],[Prix TTC 
de l''unité de mesure]]*Tableau1458[[#This Row],[Quantité annuelle indicative (non contractuelle), exprimée en unité de mesure]]</f>
        <v>#REF!</v>
      </c>
      <c r="Q179" s="34"/>
    </row>
    <row r="180" spans="1:17" s="29" customFormat="1" ht="24" customHeight="1" x14ac:dyDescent="0.25">
      <c r="A180" s="34"/>
      <c r="B180" s="34"/>
      <c r="C180" s="34"/>
      <c r="D180" s="35" t="s">
        <v>493</v>
      </c>
      <c r="E180" s="43" t="s">
        <v>190</v>
      </c>
      <c r="F180" s="35" t="s">
        <v>188</v>
      </c>
      <c r="G180" s="35" t="s">
        <v>24</v>
      </c>
      <c r="H180" s="47">
        <v>1</v>
      </c>
      <c r="I180" s="36">
        <v>50</v>
      </c>
      <c r="J18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80" s="31"/>
      <c r="L180" s="30"/>
      <c r="M180" s="32"/>
      <c r="N180" s="32"/>
      <c r="O180" s="33" t="e">
        <f>(Tableau1458[[#This Row],[Prix TTC 
du conditionnement]]-#REF!)/Tableau1458[[#This Row],[Conditionnement proposé par le candidat, exprimé en unité de mesure]]</f>
        <v>#REF!</v>
      </c>
      <c r="P180" s="32" t="e">
        <f>Tableau1458[[#This Row],[Prix TTC 
de l''unité de mesure]]*Tableau1458[[#This Row],[Quantité annuelle indicative (non contractuelle), exprimée en unité de mesure]]</f>
        <v>#REF!</v>
      </c>
      <c r="Q180" s="34"/>
    </row>
    <row r="181" spans="1:17" s="29" customFormat="1" ht="24" customHeight="1" x14ac:dyDescent="0.25">
      <c r="A181" s="34"/>
      <c r="B181" s="34"/>
      <c r="C181" s="34"/>
      <c r="D181" s="35" t="s">
        <v>494</v>
      </c>
      <c r="E181" s="43" t="s">
        <v>191</v>
      </c>
      <c r="F181" s="35" t="s">
        <v>121</v>
      </c>
      <c r="G181" s="35" t="s">
        <v>24</v>
      </c>
      <c r="H181" s="47">
        <v>1</v>
      </c>
      <c r="I181" s="36">
        <v>50</v>
      </c>
      <c r="J181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81" s="31"/>
      <c r="L181" s="30"/>
      <c r="M181" s="32"/>
      <c r="N181" s="32"/>
      <c r="O181" s="33" t="e">
        <f>(Tableau1458[[#This Row],[Prix TTC 
du conditionnement]]-#REF!)/Tableau1458[[#This Row],[Conditionnement proposé par le candidat, exprimé en unité de mesure]]</f>
        <v>#REF!</v>
      </c>
      <c r="P181" s="32" t="e">
        <f>Tableau1458[[#This Row],[Prix TTC 
de l''unité de mesure]]*Tableau1458[[#This Row],[Quantité annuelle indicative (non contractuelle), exprimée en unité de mesure]]</f>
        <v>#REF!</v>
      </c>
      <c r="Q181" s="34"/>
    </row>
    <row r="182" spans="1:17" s="29" customFormat="1" ht="24" customHeight="1" x14ac:dyDescent="0.25">
      <c r="A182" s="34"/>
      <c r="B182" s="34"/>
      <c r="C182" s="34"/>
      <c r="D182" s="35" t="s">
        <v>495</v>
      </c>
      <c r="E182" s="43" t="s">
        <v>192</v>
      </c>
      <c r="F182" s="35" t="s">
        <v>121</v>
      </c>
      <c r="G182" s="35" t="s">
        <v>24</v>
      </c>
      <c r="H182" s="47">
        <v>1</v>
      </c>
      <c r="I182" s="36">
        <v>50</v>
      </c>
      <c r="J18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82" s="31"/>
      <c r="L182" s="30"/>
      <c r="M182" s="32"/>
      <c r="N182" s="32"/>
      <c r="O182" s="33" t="e">
        <f>(Tableau1458[[#This Row],[Prix TTC 
du conditionnement]]-#REF!)/Tableau1458[[#This Row],[Conditionnement proposé par le candidat, exprimé en unité de mesure]]</f>
        <v>#REF!</v>
      </c>
      <c r="P182" s="32" t="e">
        <f>Tableau1458[[#This Row],[Prix TTC 
de l''unité de mesure]]*Tableau1458[[#This Row],[Quantité annuelle indicative (non contractuelle), exprimée en unité de mesure]]</f>
        <v>#REF!</v>
      </c>
      <c r="Q182" s="34"/>
    </row>
    <row r="183" spans="1:17" s="29" customFormat="1" ht="24" customHeight="1" x14ac:dyDescent="0.25">
      <c r="A183" s="34"/>
      <c r="B183" s="34"/>
      <c r="C183" s="34"/>
      <c r="D183" s="35" t="s">
        <v>496</v>
      </c>
      <c r="E183" s="43" t="s">
        <v>193</v>
      </c>
      <c r="F183" s="35" t="s">
        <v>121</v>
      </c>
      <c r="G183" s="35" t="s">
        <v>24</v>
      </c>
      <c r="H183" s="47">
        <v>1</v>
      </c>
      <c r="I183" s="36">
        <v>500</v>
      </c>
      <c r="J183" s="36">
        <f>Tableau1458[[#This Row],[Quantité annuelle indicative (non contractuelle), exprimée en unité de conditionnement ]]*Tableau1458[[#This Row],[Conditionnement préféré par l''université, exprimé en unité de mesure]]</f>
        <v>500</v>
      </c>
      <c r="K183" s="31"/>
      <c r="L183" s="30"/>
      <c r="M183" s="32"/>
      <c r="N183" s="32"/>
      <c r="O183" s="33" t="e">
        <f>(Tableau1458[[#This Row],[Prix TTC 
du conditionnement]]-#REF!)/Tableau1458[[#This Row],[Conditionnement proposé par le candidat, exprimé en unité de mesure]]</f>
        <v>#REF!</v>
      </c>
      <c r="P183" s="32" t="e">
        <f>Tableau1458[[#This Row],[Prix TTC 
de l''unité de mesure]]*Tableau1458[[#This Row],[Quantité annuelle indicative (non contractuelle), exprimée en unité de mesure]]</f>
        <v>#REF!</v>
      </c>
      <c r="Q183" s="34"/>
    </row>
    <row r="184" spans="1:17" s="29" customFormat="1" ht="24" customHeight="1" x14ac:dyDescent="0.25">
      <c r="A184" s="34"/>
      <c r="B184" s="34"/>
      <c r="C184" s="34"/>
      <c r="D184" s="35" t="s">
        <v>497</v>
      </c>
      <c r="E184" s="43" t="s">
        <v>194</v>
      </c>
      <c r="F184" s="35" t="s">
        <v>121</v>
      </c>
      <c r="G184" s="35" t="s">
        <v>24</v>
      </c>
      <c r="H184" s="47">
        <v>1</v>
      </c>
      <c r="I184" s="36">
        <v>500</v>
      </c>
      <c r="J184" s="36">
        <f>Tableau1458[[#This Row],[Quantité annuelle indicative (non contractuelle), exprimée en unité de conditionnement ]]*Tableau1458[[#This Row],[Conditionnement préféré par l''université, exprimé en unité de mesure]]</f>
        <v>500</v>
      </c>
      <c r="K184" s="31"/>
      <c r="L184" s="30"/>
      <c r="M184" s="32"/>
      <c r="N184" s="32"/>
      <c r="O184" s="33" t="e">
        <f>(Tableau1458[[#This Row],[Prix TTC 
du conditionnement]]-#REF!)/Tableau1458[[#This Row],[Conditionnement proposé par le candidat, exprimé en unité de mesure]]</f>
        <v>#REF!</v>
      </c>
      <c r="P184" s="32" t="e">
        <f>Tableau1458[[#This Row],[Prix TTC 
de l''unité de mesure]]*Tableau1458[[#This Row],[Quantité annuelle indicative (non contractuelle), exprimée en unité de mesure]]</f>
        <v>#REF!</v>
      </c>
      <c r="Q184" s="34"/>
    </row>
    <row r="185" spans="1:17" s="29" customFormat="1" ht="24" customHeight="1" x14ac:dyDescent="0.25">
      <c r="A185" s="34"/>
      <c r="B185" s="34"/>
      <c r="C185" s="34"/>
      <c r="D185" s="35" t="s">
        <v>498</v>
      </c>
      <c r="E185" s="43" t="s">
        <v>195</v>
      </c>
      <c r="F185" s="35" t="s">
        <v>121</v>
      </c>
      <c r="G185" s="35" t="s">
        <v>24</v>
      </c>
      <c r="H185" s="47">
        <v>1</v>
      </c>
      <c r="I185" s="36">
        <v>500</v>
      </c>
      <c r="J185" s="36">
        <f>Tableau1458[[#This Row],[Quantité annuelle indicative (non contractuelle), exprimée en unité de conditionnement ]]*Tableau1458[[#This Row],[Conditionnement préféré par l''université, exprimé en unité de mesure]]</f>
        <v>500</v>
      </c>
      <c r="K185" s="31"/>
      <c r="L185" s="30"/>
      <c r="M185" s="32"/>
      <c r="N185" s="32"/>
      <c r="O185" s="33" t="e">
        <f>(Tableau1458[[#This Row],[Prix TTC 
du conditionnement]]-#REF!)/Tableau1458[[#This Row],[Conditionnement proposé par le candidat, exprimé en unité de mesure]]</f>
        <v>#REF!</v>
      </c>
      <c r="P185" s="32" t="e">
        <f>Tableau1458[[#This Row],[Prix TTC 
de l''unité de mesure]]*Tableau1458[[#This Row],[Quantité annuelle indicative (non contractuelle), exprimée en unité de mesure]]</f>
        <v>#REF!</v>
      </c>
      <c r="Q185" s="34"/>
    </row>
    <row r="186" spans="1:17" s="29" customFormat="1" ht="24" customHeight="1" thickBot="1" x14ac:dyDescent="0.3">
      <c r="A186" s="34"/>
      <c r="B186" s="34"/>
      <c r="C186" s="34"/>
      <c r="D186" s="52" t="s">
        <v>499</v>
      </c>
      <c r="E186" s="53" t="s">
        <v>196</v>
      </c>
      <c r="F186" s="54" t="s">
        <v>121</v>
      </c>
      <c r="G186" s="54" t="s">
        <v>24</v>
      </c>
      <c r="H186" s="57">
        <v>1</v>
      </c>
      <c r="I186" s="55">
        <v>500</v>
      </c>
      <c r="J186" s="55">
        <f>Tableau1458[[#This Row],[Quantité annuelle indicative (non contractuelle), exprimée en unité de conditionnement ]]*Tableau1458[[#This Row],[Conditionnement préféré par l''université, exprimé en unité de mesure]]</f>
        <v>500</v>
      </c>
      <c r="K186" s="58"/>
      <c r="L186" s="59"/>
      <c r="M186" s="56"/>
      <c r="N186" s="56"/>
      <c r="O186" s="60" t="e">
        <f>(Tableau1458[[#This Row],[Prix TTC 
du conditionnement]]-#REF!)/Tableau1458[[#This Row],[Conditionnement proposé par le candidat, exprimé en unité de mesure]]</f>
        <v>#REF!</v>
      </c>
      <c r="P186" s="61" t="e">
        <f>Tableau1458[[#This Row],[Prix TTC 
de l''unité de mesure]]*Tableau1458[[#This Row],[Quantité annuelle indicative (non contractuelle), exprimée en unité de mesure]]</f>
        <v>#REF!</v>
      </c>
      <c r="Q186" s="34"/>
    </row>
    <row r="187" spans="1:17" s="29" customFormat="1" ht="24" customHeight="1" x14ac:dyDescent="0.25">
      <c r="A187" s="34"/>
      <c r="B187" s="34"/>
      <c r="C187" s="34"/>
      <c r="D187" s="35" t="s">
        <v>500</v>
      </c>
      <c r="E187" s="43" t="s">
        <v>197</v>
      </c>
      <c r="F187" s="35" t="s">
        <v>188</v>
      </c>
      <c r="G187" s="35" t="s">
        <v>24</v>
      </c>
      <c r="H187" s="47">
        <v>1</v>
      </c>
      <c r="I187" s="36">
        <v>50</v>
      </c>
      <c r="J187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87" s="31"/>
      <c r="L187" s="30"/>
      <c r="M187" s="32"/>
      <c r="N187" s="32"/>
      <c r="O187" s="33" t="e">
        <f>(Tableau1458[[#This Row],[Prix TTC 
du conditionnement]]-#REF!)/Tableau1458[[#This Row],[Conditionnement proposé par le candidat, exprimé en unité de mesure]]</f>
        <v>#REF!</v>
      </c>
      <c r="P187" s="32" t="e">
        <f>Tableau1458[[#This Row],[Prix TTC 
de l''unité de mesure]]*Tableau1458[[#This Row],[Quantité annuelle indicative (non contractuelle), exprimée en unité de mesure]]</f>
        <v>#REF!</v>
      </c>
      <c r="Q187" s="34"/>
    </row>
    <row r="188" spans="1:17" s="29" customFormat="1" ht="24" customHeight="1" x14ac:dyDescent="0.25">
      <c r="A188" s="34"/>
      <c r="B188" s="34"/>
      <c r="C188" s="34"/>
      <c r="D188" s="35" t="s">
        <v>501</v>
      </c>
      <c r="E188" s="43" t="s">
        <v>297</v>
      </c>
      <c r="F188" s="35" t="s">
        <v>292</v>
      </c>
      <c r="G188" s="35" t="s">
        <v>24</v>
      </c>
      <c r="H188" s="47">
        <v>1</v>
      </c>
      <c r="I188" s="36">
        <v>50</v>
      </c>
      <c r="J188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88" s="31"/>
      <c r="L188" s="30"/>
      <c r="M188" s="32"/>
      <c r="N188" s="32"/>
      <c r="O188" s="33" t="e">
        <f>(Tableau1458[[#This Row],[Prix TTC 
du conditionnement]]-#REF!)/Tableau1458[[#This Row],[Conditionnement proposé par le candidat, exprimé en unité de mesure]]</f>
        <v>#REF!</v>
      </c>
      <c r="P188" s="32" t="e">
        <f>Tableau1458[[#This Row],[Prix TTC 
de l''unité de mesure]]*Tableau1458[[#This Row],[Quantité annuelle indicative (non contractuelle), exprimée en unité de mesure]]</f>
        <v>#REF!</v>
      </c>
      <c r="Q188" s="34"/>
    </row>
    <row r="189" spans="1:17" s="29" customFormat="1" ht="24" customHeight="1" x14ac:dyDescent="0.25">
      <c r="A189" s="34"/>
      <c r="B189" s="34"/>
      <c r="C189" s="34"/>
      <c r="D189" s="35" t="s">
        <v>502</v>
      </c>
      <c r="E189" s="43" t="s">
        <v>298</v>
      </c>
      <c r="F189" s="35" t="s">
        <v>293</v>
      </c>
      <c r="G189" s="35" t="s">
        <v>24</v>
      </c>
      <c r="H189" s="47">
        <v>1</v>
      </c>
      <c r="I189" s="36">
        <v>50</v>
      </c>
      <c r="J18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89" s="31"/>
      <c r="L189" s="30"/>
      <c r="M189" s="32"/>
      <c r="N189" s="32"/>
      <c r="O189" s="33" t="e">
        <f>(Tableau1458[[#This Row],[Prix TTC 
du conditionnement]]-#REF!)/Tableau1458[[#This Row],[Conditionnement proposé par le candidat, exprimé en unité de mesure]]</f>
        <v>#REF!</v>
      </c>
      <c r="P189" s="32" t="e">
        <f>Tableau1458[[#This Row],[Prix TTC 
de l''unité de mesure]]*Tableau1458[[#This Row],[Quantité annuelle indicative (non contractuelle), exprimée en unité de mesure]]</f>
        <v>#REF!</v>
      </c>
      <c r="Q189" s="34"/>
    </row>
    <row r="190" spans="1:17" s="29" customFormat="1" ht="24" customHeight="1" x14ac:dyDescent="0.25">
      <c r="A190" s="34"/>
      <c r="B190" s="34"/>
      <c r="C190" s="34"/>
      <c r="D190" s="35" t="s">
        <v>503</v>
      </c>
      <c r="E190" s="43" t="s">
        <v>299</v>
      </c>
      <c r="F190" s="35" t="s">
        <v>294</v>
      </c>
      <c r="G190" s="35" t="s">
        <v>24</v>
      </c>
      <c r="H190" s="47">
        <v>1</v>
      </c>
      <c r="I190" s="36">
        <v>50</v>
      </c>
      <c r="J19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0" s="31"/>
      <c r="L190" s="30"/>
      <c r="M190" s="32"/>
      <c r="N190" s="32"/>
      <c r="O190" s="33" t="e">
        <f>(Tableau1458[[#This Row],[Prix TTC 
du conditionnement]]-#REF!)/Tableau1458[[#This Row],[Conditionnement proposé par le candidat, exprimé en unité de mesure]]</f>
        <v>#REF!</v>
      </c>
      <c r="P190" s="32" t="e">
        <f>Tableau1458[[#This Row],[Prix TTC 
de l''unité de mesure]]*Tableau1458[[#This Row],[Quantité annuelle indicative (non contractuelle), exprimée en unité de mesure]]</f>
        <v>#REF!</v>
      </c>
      <c r="Q190" s="34"/>
    </row>
    <row r="191" spans="1:17" s="29" customFormat="1" ht="24" customHeight="1" x14ac:dyDescent="0.25">
      <c r="A191" s="34"/>
      <c r="B191" s="34"/>
      <c r="C191" s="34"/>
      <c r="D191" s="35" t="s">
        <v>504</v>
      </c>
      <c r="E191" s="43" t="s">
        <v>300</v>
      </c>
      <c r="F191" s="35" t="s">
        <v>295</v>
      </c>
      <c r="G191" s="35" t="s">
        <v>24</v>
      </c>
      <c r="H191" s="47">
        <v>1</v>
      </c>
      <c r="I191" s="36">
        <v>50</v>
      </c>
      <c r="J191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1" s="31"/>
      <c r="L191" s="30"/>
      <c r="M191" s="32"/>
      <c r="N191" s="32"/>
      <c r="O191" s="33" t="e">
        <f>(Tableau1458[[#This Row],[Prix TTC 
du conditionnement]]-#REF!)/Tableau1458[[#This Row],[Conditionnement proposé par le candidat, exprimé en unité de mesure]]</f>
        <v>#REF!</v>
      </c>
      <c r="P191" s="32" t="e">
        <f>Tableau1458[[#This Row],[Prix TTC 
de l''unité de mesure]]*Tableau1458[[#This Row],[Quantité annuelle indicative (non contractuelle), exprimée en unité de mesure]]</f>
        <v>#REF!</v>
      </c>
      <c r="Q191" s="34"/>
    </row>
    <row r="192" spans="1:17" s="29" customFormat="1" ht="24" customHeight="1" x14ac:dyDescent="0.25">
      <c r="A192" s="34"/>
      <c r="B192" s="34"/>
      <c r="C192" s="34"/>
      <c r="D192" s="35" t="s">
        <v>505</v>
      </c>
      <c r="E192" s="43" t="s">
        <v>301</v>
      </c>
      <c r="F192" s="35" t="s">
        <v>296</v>
      </c>
      <c r="G192" s="35" t="s">
        <v>24</v>
      </c>
      <c r="H192" s="47">
        <v>1</v>
      </c>
      <c r="I192" s="36">
        <v>50</v>
      </c>
      <c r="J19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2" s="31"/>
      <c r="L192" s="30"/>
      <c r="M192" s="32"/>
      <c r="N192" s="32"/>
      <c r="O192" s="33" t="e">
        <f>(Tableau1458[[#This Row],[Prix TTC 
du conditionnement]]-#REF!)/Tableau1458[[#This Row],[Conditionnement proposé par le candidat, exprimé en unité de mesure]]</f>
        <v>#REF!</v>
      </c>
      <c r="P192" s="32" t="e">
        <f>Tableau1458[[#This Row],[Prix TTC 
de l''unité de mesure]]*Tableau1458[[#This Row],[Quantité annuelle indicative (non contractuelle), exprimée en unité de mesure]]</f>
        <v>#REF!</v>
      </c>
      <c r="Q192" s="34"/>
    </row>
    <row r="193" spans="1:17" s="29" customFormat="1" ht="24" customHeight="1" x14ac:dyDescent="0.25">
      <c r="A193" s="34"/>
      <c r="B193" s="34"/>
      <c r="C193" s="34"/>
      <c r="D193" s="35" t="s">
        <v>506</v>
      </c>
      <c r="E193" s="43" t="s">
        <v>198</v>
      </c>
      <c r="F193" s="35" t="s">
        <v>199</v>
      </c>
      <c r="G193" s="35" t="s">
        <v>24</v>
      </c>
      <c r="H193" s="47">
        <v>1</v>
      </c>
      <c r="I193" s="36">
        <v>50</v>
      </c>
      <c r="J193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3" s="31"/>
      <c r="L193" s="30"/>
      <c r="M193" s="32"/>
      <c r="N193" s="32"/>
      <c r="O193" s="33" t="e">
        <f>(Tableau1458[[#This Row],[Prix TTC 
du conditionnement]]-#REF!)/Tableau1458[[#This Row],[Conditionnement proposé par le candidat, exprimé en unité de mesure]]</f>
        <v>#REF!</v>
      </c>
      <c r="P193" s="32" t="e">
        <f>Tableau1458[[#This Row],[Prix TTC 
de l''unité de mesure]]*Tableau1458[[#This Row],[Quantité annuelle indicative (non contractuelle), exprimée en unité de mesure]]</f>
        <v>#REF!</v>
      </c>
      <c r="Q193" s="34"/>
    </row>
    <row r="194" spans="1:17" s="29" customFormat="1" ht="24" customHeight="1" x14ac:dyDescent="0.25">
      <c r="A194" s="34"/>
      <c r="B194" s="34"/>
      <c r="C194" s="34"/>
      <c r="D194" s="35" t="s">
        <v>507</v>
      </c>
      <c r="E194" s="43" t="s">
        <v>200</v>
      </c>
      <c r="F194" s="35" t="s">
        <v>201</v>
      </c>
      <c r="G194" s="35" t="s">
        <v>24</v>
      </c>
      <c r="H194" s="47">
        <v>1</v>
      </c>
      <c r="I194" s="36">
        <v>50</v>
      </c>
      <c r="J194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4" s="31"/>
      <c r="L194" s="30"/>
      <c r="M194" s="32"/>
      <c r="N194" s="32"/>
      <c r="O194" s="33" t="e">
        <f>(Tableau1458[[#This Row],[Prix TTC 
du conditionnement]]-#REF!)/Tableau1458[[#This Row],[Conditionnement proposé par le candidat, exprimé en unité de mesure]]</f>
        <v>#REF!</v>
      </c>
      <c r="P194" s="32" t="e">
        <f>Tableau1458[[#This Row],[Prix TTC 
de l''unité de mesure]]*Tableau1458[[#This Row],[Quantité annuelle indicative (non contractuelle), exprimée en unité de mesure]]</f>
        <v>#REF!</v>
      </c>
      <c r="Q194" s="34"/>
    </row>
    <row r="195" spans="1:17" s="29" customFormat="1" ht="24" customHeight="1" x14ac:dyDescent="0.25">
      <c r="A195" s="34"/>
      <c r="B195" s="34"/>
      <c r="C195" s="34"/>
      <c r="D195" s="35" t="s">
        <v>508</v>
      </c>
      <c r="E195" s="43" t="s">
        <v>202</v>
      </c>
      <c r="F195" s="35" t="s">
        <v>203</v>
      </c>
      <c r="G195" s="35" t="s">
        <v>24</v>
      </c>
      <c r="H195" s="47">
        <v>1</v>
      </c>
      <c r="I195" s="36">
        <v>50</v>
      </c>
      <c r="J195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5" s="31"/>
      <c r="L195" s="30"/>
      <c r="M195" s="32"/>
      <c r="N195" s="32"/>
      <c r="O195" s="33" t="e">
        <f>(Tableau1458[[#This Row],[Prix TTC 
du conditionnement]]-#REF!)/Tableau1458[[#This Row],[Conditionnement proposé par le candidat, exprimé en unité de mesure]]</f>
        <v>#REF!</v>
      </c>
      <c r="P195" s="32" t="e">
        <f>Tableau1458[[#This Row],[Prix TTC 
de l''unité de mesure]]*Tableau1458[[#This Row],[Quantité annuelle indicative (non contractuelle), exprimée en unité de mesure]]</f>
        <v>#REF!</v>
      </c>
      <c r="Q195" s="34"/>
    </row>
    <row r="196" spans="1:17" s="29" customFormat="1" ht="24" customHeight="1" x14ac:dyDescent="0.25">
      <c r="A196" s="34"/>
      <c r="B196" s="34"/>
      <c r="C196" s="34"/>
      <c r="D196" s="35" t="s">
        <v>509</v>
      </c>
      <c r="E196" s="43" t="s">
        <v>204</v>
      </c>
      <c r="F196" s="35" t="s">
        <v>205</v>
      </c>
      <c r="G196" s="35" t="s">
        <v>24</v>
      </c>
      <c r="H196" s="47">
        <v>1</v>
      </c>
      <c r="I196" s="36">
        <v>50</v>
      </c>
      <c r="J196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6" s="31"/>
      <c r="L196" s="30"/>
      <c r="M196" s="32"/>
      <c r="N196" s="32"/>
      <c r="O196" s="33" t="e">
        <f>(Tableau1458[[#This Row],[Prix TTC 
du conditionnement]]-#REF!)/Tableau1458[[#This Row],[Conditionnement proposé par le candidat, exprimé en unité de mesure]]</f>
        <v>#REF!</v>
      </c>
      <c r="P196" s="32" t="e">
        <f>Tableau1458[[#This Row],[Prix TTC 
de l''unité de mesure]]*Tableau1458[[#This Row],[Quantité annuelle indicative (non contractuelle), exprimée en unité de mesure]]</f>
        <v>#REF!</v>
      </c>
      <c r="Q196" s="34"/>
    </row>
    <row r="197" spans="1:17" s="29" customFormat="1" ht="24" customHeight="1" x14ac:dyDescent="0.25">
      <c r="A197" s="34"/>
      <c r="B197" s="34"/>
      <c r="C197" s="34"/>
      <c r="D197" s="35" t="s">
        <v>510</v>
      </c>
      <c r="E197" s="43" t="s">
        <v>267</v>
      </c>
      <c r="F197" s="35" t="s">
        <v>185</v>
      </c>
      <c r="G197" s="35" t="s">
        <v>24</v>
      </c>
      <c r="H197" s="47">
        <v>1</v>
      </c>
      <c r="I197" s="36">
        <v>50</v>
      </c>
      <c r="J197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7" s="31"/>
      <c r="L197" s="30"/>
      <c r="M197" s="32"/>
      <c r="N197" s="32"/>
      <c r="O197" s="33" t="e">
        <f>(Tableau1458[[#This Row],[Prix TTC 
du conditionnement]]-#REF!)/Tableau1458[[#This Row],[Conditionnement proposé par le candidat, exprimé en unité de mesure]]</f>
        <v>#REF!</v>
      </c>
      <c r="P197" s="32" t="e">
        <f>Tableau1458[[#This Row],[Prix TTC 
de l''unité de mesure]]*Tableau1458[[#This Row],[Quantité annuelle indicative (non contractuelle), exprimée en unité de mesure]]</f>
        <v>#REF!</v>
      </c>
      <c r="Q197" s="34"/>
    </row>
    <row r="198" spans="1:17" s="29" customFormat="1" ht="24" customHeight="1" x14ac:dyDescent="0.25">
      <c r="A198" s="34"/>
      <c r="B198" s="34"/>
      <c r="C198" s="34"/>
      <c r="D198" s="35" t="s">
        <v>511</v>
      </c>
      <c r="E198" s="43" t="s">
        <v>271</v>
      </c>
      <c r="F198" s="35" t="s">
        <v>185</v>
      </c>
      <c r="G198" s="35" t="s">
        <v>24</v>
      </c>
      <c r="H198" s="47">
        <v>1</v>
      </c>
      <c r="I198" s="36">
        <v>50</v>
      </c>
      <c r="J198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8" s="31"/>
      <c r="L198" s="30"/>
      <c r="M198" s="32"/>
      <c r="N198" s="32"/>
      <c r="O198" s="33" t="e">
        <f>(Tableau1458[[#This Row],[Prix TTC 
du conditionnement]]-#REF!)/Tableau1458[[#This Row],[Conditionnement proposé par le candidat, exprimé en unité de mesure]]</f>
        <v>#REF!</v>
      </c>
      <c r="P198" s="32" t="e">
        <f>Tableau1458[[#This Row],[Prix TTC 
de l''unité de mesure]]*Tableau1458[[#This Row],[Quantité annuelle indicative (non contractuelle), exprimée en unité de mesure]]</f>
        <v>#REF!</v>
      </c>
      <c r="Q198" s="34"/>
    </row>
    <row r="199" spans="1:17" s="29" customFormat="1" ht="24" customHeight="1" x14ac:dyDescent="0.25">
      <c r="A199" s="34"/>
      <c r="B199" s="34"/>
      <c r="C199" s="34"/>
      <c r="D199" s="35" t="s">
        <v>512</v>
      </c>
      <c r="E199" s="43" t="s">
        <v>268</v>
      </c>
      <c r="F199" s="35" t="s">
        <v>290</v>
      </c>
      <c r="G199" s="35" t="s">
        <v>24</v>
      </c>
      <c r="H199" s="47">
        <v>1</v>
      </c>
      <c r="I199" s="36">
        <v>50</v>
      </c>
      <c r="J19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199" s="31"/>
      <c r="L199" s="30"/>
      <c r="M199" s="32"/>
      <c r="N199" s="32"/>
      <c r="O199" s="33" t="e">
        <f>(Tableau1458[[#This Row],[Prix TTC 
du conditionnement]]-#REF!)/Tableau1458[[#This Row],[Conditionnement proposé par le candidat, exprimé en unité de mesure]]</f>
        <v>#REF!</v>
      </c>
      <c r="P199" s="32" t="e">
        <f>Tableau1458[[#This Row],[Prix TTC 
de l''unité de mesure]]*Tableau1458[[#This Row],[Quantité annuelle indicative (non contractuelle), exprimée en unité de mesure]]</f>
        <v>#REF!</v>
      </c>
      <c r="Q199" s="34"/>
    </row>
    <row r="200" spans="1:17" s="29" customFormat="1" ht="24" customHeight="1" x14ac:dyDescent="0.25">
      <c r="A200" s="34"/>
      <c r="B200" s="34"/>
      <c r="C200" s="34"/>
      <c r="D200" s="35" t="s">
        <v>513</v>
      </c>
      <c r="E200" s="43" t="s">
        <v>269</v>
      </c>
      <c r="F200" s="35" t="s">
        <v>290</v>
      </c>
      <c r="G200" s="35" t="s">
        <v>24</v>
      </c>
      <c r="H200" s="47">
        <v>1</v>
      </c>
      <c r="I200" s="36">
        <v>50</v>
      </c>
      <c r="J20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0" s="31"/>
      <c r="L200" s="30"/>
      <c r="M200" s="32"/>
      <c r="N200" s="32"/>
      <c r="O200" s="33" t="e">
        <f>(Tableau1458[[#This Row],[Prix TTC 
du conditionnement]]-#REF!)/Tableau1458[[#This Row],[Conditionnement proposé par le candidat, exprimé en unité de mesure]]</f>
        <v>#REF!</v>
      </c>
      <c r="P200" s="32" t="e">
        <f>Tableau1458[[#This Row],[Prix TTC 
de l''unité de mesure]]*Tableau1458[[#This Row],[Quantité annuelle indicative (non contractuelle), exprimée en unité de mesure]]</f>
        <v>#REF!</v>
      </c>
      <c r="Q200" s="34"/>
    </row>
    <row r="201" spans="1:17" s="29" customFormat="1" ht="24" customHeight="1" thickBot="1" x14ac:dyDescent="0.3">
      <c r="A201" s="34"/>
      <c r="B201" s="34"/>
      <c r="C201" s="34"/>
      <c r="D201" s="52" t="s">
        <v>514</v>
      </c>
      <c r="E201" s="53" t="s">
        <v>270</v>
      </c>
      <c r="F201" s="54" t="s">
        <v>291</v>
      </c>
      <c r="G201" s="54" t="s">
        <v>24</v>
      </c>
      <c r="H201" s="57">
        <v>1</v>
      </c>
      <c r="I201" s="55">
        <v>50</v>
      </c>
      <c r="J201" s="55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1" s="58"/>
      <c r="L201" s="59"/>
      <c r="M201" s="56"/>
      <c r="N201" s="56"/>
      <c r="O201" s="60" t="e">
        <f>(Tableau1458[[#This Row],[Prix TTC 
du conditionnement]]-#REF!)/Tableau1458[[#This Row],[Conditionnement proposé par le candidat, exprimé en unité de mesure]]</f>
        <v>#REF!</v>
      </c>
      <c r="P201" s="61" t="e">
        <f>Tableau1458[[#This Row],[Prix TTC 
de l''unité de mesure]]*Tableau1458[[#This Row],[Quantité annuelle indicative (non contractuelle), exprimée en unité de mesure]]</f>
        <v>#REF!</v>
      </c>
      <c r="Q201" s="34"/>
    </row>
    <row r="202" spans="1:17" s="29" customFormat="1" ht="24" customHeight="1" x14ac:dyDescent="0.25">
      <c r="A202" s="34"/>
      <c r="B202" s="34"/>
      <c r="C202" s="34"/>
      <c r="D202" s="35" t="s">
        <v>515</v>
      </c>
      <c r="E202" s="43" t="s">
        <v>304</v>
      </c>
      <c r="F202" s="35" t="s">
        <v>302</v>
      </c>
      <c r="G202" s="35" t="s">
        <v>24</v>
      </c>
      <c r="H202" s="47">
        <v>1</v>
      </c>
      <c r="I202" s="36">
        <v>50</v>
      </c>
      <c r="J20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2" s="31"/>
      <c r="L202" s="30"/>
      <c r="M202" s="32"/>
      <c r="N202" s="32"/>
      <c r="O202" s="33" t="e">
        <f>(Tableau1458[[#This Row],[Prix TTC 
du conditionnement]]-#REF!)/Tableau1458[[#This Row],[Conditionnement proposé par le candidat, exprimé en unité de mesure]]</f>
        <v>#REF!</v>
      </c>
      <c r="P202" s="32" t="e">
        <f>Tableau1458[[#This Row],[Prix TTC 
de l''unité de mesure]]*Tableau1458[[#This Row],[Quantité annuelle indicative (non contractuelle), exprimée en unité de mesure]]</f>
        <v>#REF!</v>
      </c>
      <c r="Q202" s="34"/>
    </row>
    <row r="203" spans="1:17" s="29" customFormat="1" ht="24" customHeight="1" x14ac:dyDescent="0.25">
      <c r="A203" s="34"/>
      <c r="B203" s="34"/>
      <c r="C203" s="34"/>
      <c r="D203" s="35" t="s">
        <v>516</v>
      </c>
      <c r="E203" s="43" t="s">
        <v>305</v>
      </c>
      <c r="F203" s="35" t="s">
        <v>303</v>
      </c>
      <c r="G203" s="35" t="s">
        <v>24</v>
      </c>
      <c r="H203" s="47">
        <v>1</v>
      </c>
      <c r="I203" s="36">
        <v>50</v>
      </c>
      <c r="J203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3" s="31"/>
      <c r="L203" s="30"/>
      <c r="M203" s="32"/>
      <c r="N203" s="32"/>
      <c r="O203" s="33" t="e">
        <f>(Tableau1458[[#This Row],[Prix TTC 
du conditionnement]]-#REF!)/Tableau1458[[#This Row],[Conditionnement proposé par le candidat, exprimé en unité de mesure]]</f>
        <v>#REF!</v>
      </c>
      <c r="P203" s="32" t="e">
        <f>Tableau1458[[#This Row],[Prix TTC 
de l''unité de mesure]]*Tableau1458[[#This Row],[Quantité annuelle indicative (non contractuelle), exprimée en unité de mesure]]</f>
        <v>#REF!</v>
      </c>
      <c r="Q203" s="34"/>
    </row>
    <row r="204" spans="1:17" s="29" customFormat="1" ht="24" customHeight="1" x14ac:dyDescent="0.25">
      <c r="A204" s="34"/>
      <c r="B204" s="34"/>
      <c r="C204" s="34"/>
      <c r="D204" s="35" t="s">
        <v>517</v>
      </c>
      <c r="E204" s="43" t="s">
        <v>314</v>
      </c>
      <c r="F204" s="35" t="s">
        <v>306</v>
      </c>
      <c r="G204" s="35" t="s">
        <v>24</v>
      </c>
      <c r="H204" s="47">
        <v>1</v>
      </c>
      <c r="I204" s="36">
        <v>50</v>
      </c>
      <c r="J204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4" s="31"/>
      <c r="L204" s="30"/>
      <c r="M204" s="32"/>
      <c r="N204" s="32"/>
      <c r="O204" s="33" t="e">
        <f>(Tableau1458[[#This Row],[Prix TTC 
du conditionnement]]-#REF!)/Tableau1458[[#This Row],[Conditionnement proposé par le candidat, exprimé en unité de mesure]]</f>
        <v>#REF!</v>
      </c>
      <c r="P204" s="32" t="e">
        <f>Tableau1458[[#This Row],[Prix TTC 
de l''unité de mesure]]*Tableau1458[[#This Row],[Quantité annuelle indicative (non contractuelle), exprimée en unité de mesure]]</f>
        <v>#REF!</v>
      </c>
      <c r="Q204" s="34"/>
    </row>
    <row r="205" spans="1:17" s="29" customFormat="1" ht="24" customHeight="1" x14ac:dyDescent="0.25">
      <c r="A205" s="34"/>
      <c r="B205" s="34"/>
      <c r="C205" s="34"/>
      <c r="D205" s="35" t="s">
        <v>518</v>
      </c>
      <c r="E205" s="43" t="s">
        <v>315</v>
      </c>
      <c r="F205" s="35" t="s">
        <v>307</v>
      </c>
      <c r="G205" s="35" t="s">
        <v>24</v>
      </c>
      <c r="H205" s="47">
        <v>1</v>
      </c>
      <c r="I205" s="36">
        <v>50</v>
      </c>
      <c r="J205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5" s="31"/>
      <c r="L205" s="30"/>
      <c r="M205" s="32"/>
      <c r="N205" s="32"/>
      <c r="O205" s="33" t="e">
        <f>(Tableau1458[[#This Row],[Prix TTC 
du conditionnement]]-#REF!)/Tableau1458[[#This Row],[Conditionnement proposé par le candidat, exprimé en unité de mesure]]</f>
        <v>#REF!</v>
      </c>
      <c r="P205" s="32" t="e">
        <f>Tableau1458[[#This Row],[Prix TTC 
de l''unité de mesure]]*Tableau1458[[#This Row],[Quantité annuelle indicative (non contractuelle), exprimée en unité de mesure]]</f>
        <v>#REF!</v>
      </c>
      <c r="Q205" s="34"/>
    </row>
    <row r="206" spans="1:17" s="29" customFormat="1" ht="24" customHeight="1" x14ac:dyDescent="0.25">
      <c r="A206" s="34"/>
      <c r="B206" s="34"/>
      <c r="C206" s="34"/>
      <c r="D206" s="35" t="s">
        <v>519</v>
      </c>
      <c r="E206" s="43" t="s">
        <v>316</v>
      </c>
      <c r="F206" s="35" t="s">
        <v>308</v>
      </c>
      <c r="G206" s="35" t="s">
        <v>24</v>
      </c>
      <c r="H206" s="47">
        <v>1</v>
      </c>
      <c r="I206" s="36">
        <v>50</v>
      </c>
      <c r="J206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6" s="31"/>
      <c r="L206" s="30"/>
      <c r="M206" s="32"/>
      <c r="N206" s="32"/>
      <c r="O206" s="33" t="e">
        <f>(Tableau1458[[#This Row],[Prix TTC 
du conditionnement]]-#REF!)/Tableau1458[[#This Row],[Conditionnement proposé par le candidat, exprimé en unité de mesure]]</f>
        <v>#REF!</v>
      </c>
      <c r="P206" s="32" t="e">
        <f>Tableau1458[[#This Row],[Prix TTC 
de l''unité de mesure]]*Tableau1458[[#This Row],[Quantité annuelle indicative (non contractuelle), exprimée en unité de mesure]]</f>
        <v>#REF!</v>
      </c>
      <c r="Q206" s="34"/>
    </row>
    <row r="207" spans="1:17" s="29" customFormat="1" ht="24" customHeight="1" x14ac:dyDescent="0.25">
      <c r="A207" s="34"/>
      <c r="B207" s="34"/>
      <c r="C207" s="34"/>
      <c r="D207" s="35" t="s">
        <v>520</v>
      </c>
      <c r="E207" s="43" t="s">
        <v>317</v>
      </c>
      <c r="F207" s="35" t="s">
        <v>309</v>
      </c>
      <c r="G207" s="35" t="s">
        <v>24</v>
      </c>
      <c r="H207" s="47">
        <v>1</v>
      </c>
      <c r="I207" s="36">
        <v>50</v>
      </c>
      <c r="J207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7" s="31"/>
      <c r="L207" s="30"/>
      <c r="M207" s="32"/>
      <c r="N207" s="32"/>
      <c r="O207" s="33" t="e">
        <f>(Tableau1458[[#This Row],[Prix TTC 
du conditionnement]]-#REF!)/Tableau1458[[#This Row],[Conditionnement proposé par le candidat, exprimé en unité de mesure]]</f>
        <v>#REF!</v>
      </c>
      <c r="P207" s="32" t="e">
        <f>Tableau1458[[#This Row],[Prix TTC 
de l''unité de mesure]]*Tableau1458[[#This Row],[Quantité annuelle indicative (non contractuelle), exprimée en unité de mesure]]</f>
        <v>#REF!</v>
      </c>
      <c r="Q207" s="34"/>
    </row>
    <row r="208" spans="1:17" s="29" customFormat="1" ht="24" customHeight="1" x14ac:dyDescent="0.25">
      <c r="A208" s="34"/>
      <c r="B208" s="34"/>
      <c r="C208" s="34"/>
      <c r="D208" s="35" t="s">
        <v>521</v>
      </c>
      <c r="E208" s="43" t="s">
        <v>318</v>
      </c>
      <c r="F208" s="35" t="s">
        <v>310</v>
      </c>
      <c r="G208" s="35" t="s">
        <v>24</v>
      </c>
      <c r="H208" s="47">
        <v>1</v>
      </c>
      <c r="I208" s="36">
        <v>50</v>
      </c>
      <c r="J208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8" s="31"/>
      <c r="L208" s="30"/>
      <c r="M208" s="32"/>
      <c r="N208" s="32"/>
      <c r="O208" s="33" t="e">
        <f>(Tableau1458[[#This Row],[Prix TTC 
du conditionnement]]-#REF!)/Tableau1458[[#This Row],[Conditionnement proposé par le candidat, exprimé en unité de mesure]]</f>
        <v>#REF!</v>
      </c>
      <c r="P208" s="32" t="e">
        <f>Tableau1458[[#This Row],[Prix TTC 
de l''unité de mesure]]*Tableau1458[[#This Row],[Quantité annuelle indicative (non contractuelle), exprimée en unité de mesure]]</f>
        <v>#REF!</v>
      </c>
      <c r="Q208" s="34"/>
    </row>
    <row r="209" spans="1:17" s="29" customFormat="1" ht="24" customHeight="1" x14ac:dyDescent="0.25">
      <c r="A209" s="34"/>
      <c r="B209" s="34"/>
      <c r="C209" s="34"/>
      <c r="D209" s="35" t="s">
        <v>522</v>
      </c>
      <c r="E209" s="43" t="s">
        <v>319</v>
      </c>
      <c r="F209" s="35" t="s">
        <v>311</v>
      </c>
      <c r="G209" s="35" t="s">
        <v>24</v>
      </c>
      <c r="H209" s="47">
        <v>1</v>
      </c>
      <c r="I209" s="36">
        <v>50</v>
      </c>
      <c r="J20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09" s="31"/>
      <c r="L209" s="30"/>
      <c r="M209" s="32"/>
      <c r="N209" s="32"/>
      <c r="O209" s="33" t="e">
        <f>(Tableau1458[[#This Row],[Prix TTC 
du conditionnement]]-#REF!)/Tableau1458[[#This Row],[Conditionnement proposé par le candidat, exprimé en unité de mesure]]</f>
        <v>#REF!</v>
      </c>
      <c r="P209" s="32" t="e">
        <f>Tableau1458[[#This Row],[Prix TTC 
de l''unité de mesure]]*Tableau1458[[#This Row],[Quantité annuelle indicative (non contractuelle), exprimée en unité de mesure]]</f>
        <v>#REF!</v>
      </c>
      <c r="Q209" s="34"/>
    </row>
    <row r="210" spans="1:17" s="29" customFormat="1" ht="24" customHeight="1" x14ac:dyDescent="0.25">
      <c r="A210" s="34"/>
      <c r="B210" s="34"/>
      <c r="C210" s="34"/>
      <c r="D210" s="35" t="s">
        <v>523</v>
      </c>
      <c r="E210" s="43" t="s">
        <v>320</v>
      </c>
      <c r="F210" s="35" t="s">
        <v>312</v>
      </c>
      <c r="G210" s="35" t="s">
        <v>24</v>
      </c>
      <c r="H210" s="47">
        <v>1</v>
      </c>
      <c r="I210" s="36">
        <v>50</v>
      </c>
      <c r="J21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0" s="31"/>
      <c r="L210" s="30"/>
      <c r="M210" s="32"/>
      <c r="N210" s="32"/>
      <c r="O210" s="33" t="e">
        <f>(Tableau1458[[#This Row],[Prix TTC 
du conditionnement]]-#REF!)/Tableau1458[[#This Row],[Conditionnement proposé par le candidat, exprimé en unité de mesure]]</f>
        <v>#REF!</v>
      </c>
      <c r="P210" s="32" t="e">
        <f>Tableau1458[[#This Row],[Prix TTC 
de l''unité de mesure]]*Tableau1458[[#This Row],[Quantité annuelle indicative (non contractuelle), exprimée en unité de mesure]]</f>
        <v>#REF!</v>
      </c>
      <c r="Q210" s="34"/>
    </row>
    <row r="211" spans="1:17" s="29" customFormat="1" ht="24" customHeight="1" x14ac:dyDescent="0.25">
      <c r="A211" s="34"/>
      <c r="B211" s="34"/>
      <c r="C211" s="34"/>
      <c r="D211" s="35" t="s">
        <v>524</v>
      </c>
      <c r="E211" s="43" t="s">
        <v>321</v>
      </c>
      <c r="F211" s="35" t="s">
        <v>313</v>
      </c>
      <c r="G211" s="35" t="s">
        <v>24</v>
      </c>
      <c r="H211" s="47">
        <v>1</v>
      </c>
      <c r="I211" s="36">
        <v>50</v>
      </c>
      <c r="J211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1" s="31"/>
      <c r="L211" s="30"/>
      <c r="M211" s="32"/>
      <c r="N211" s="32"/>
      <c r="O211" s="33" t="e">
        <f>(Tableau1458[[#This Row],[Prix TTC 
du conditionnement]]-#REF!)/Tableau1458[[#This Row],[Conditionnement proposé par le candidat, exprimé en unité de mesure]]</f>
        <v>#REF!</v>
      </c>
      <c r="P211" s="32" t="e">
        <f>Tableau1458[[#This Row],[Prix TTC 
de l''unité de mesure]]*Tableau1458[[#This Row],[Quantité annuelle indicative (non contractuelle), exprimée en unité de mesure]]</f>
        <v>#REF!</v>
      </c>
      <c r="Q211" s="34"/>
    </row>
    <row r="212" spans="1:17" s="29" customFormat="1" ht="24" customHeight="1" x14ac:dyDescent="0.25">
      <c r="A212" s="34"/>
      <c r="B212" s="34"/>
      <c r="C212" s="34"/>
      <c r="D212" s="35" t="s">
        <v>525</v>
      </c>
      <c r="E212" s="43" t="s">
        <v>272</v>
      </c>
      <c r="F212" s="35" t="s">
        <v>322</v>
      </c>
      <c r="G212" s="35" t="s">
        <v>24</v>
      </c>
      <c r="H212" s="47">
        <v>1</v>
      </c>
      <c r="I212" s="36">
        <v>50</v>
      </c>
      <c r="J21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2" s="31"/>
      <c r="L212" s="30"/>
      <c r="M212" s="32"/>
      <c r="N212" s="32"/>
      <c r="O212" s="33" t="e">
        <f>(Tableau1458[[#This Row],[Prix TTC 
du conditionnement]]-#REF!)/Tableau1458[[#This Row],[Conditionnement proposé par le candidat, exprimé en unité de mesure]]</f>
        <v>#REF!</v>
      </c>
      <c r="P212" s="32" t="e">
        <f>Tableau1458[[#This Row],[Prix TTC 
de l''unité de mesure]]*Tableau1458[[#This Row],[Quantité annuelle indicative (non contractuelle), exprimée en unité de mesure]]</f>
        <v>#REF!</v>
      </c>
      <c r="Q212" s="34"/>
    </row>
    <row r="213" spans="1:17" s="29" customFormat="1" ht="24" customHeight="1" x14ac:dyDescent="0.25">
      <c r="A213" s="34"/>
      <c r="B213" s="34"/>
      <c r="C213" s="34"/>
      <c r="D213" s="35" t="s">
        <v>526</v>
      </c>
      <c r="E213" s="43" t="s">
        <v>273</v>
      </c>
      <c r="F213" s="35" t="s">
        <v>323</v>
      </c>
      <c r="G213" s="35" t="s">
        <v>24</v>
      </c>
      <c r="H213" s="47">
        <v>1</v>
      </c>
      <c r="I213" s="36">
        <v>50</v>
      </c>
      <c r="J213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3" s="31"/>
      <c r="L213" s="30"/>
      <c r="M213" s="32"/>
      <c r="N213" s="32"/>
      <c r="O213" s="33" t="e">
        <f>(Tableau1458[[#This Row],[Prix TTC 
du conditionnement]]-#REF!)/Tableau1458[[#This Row],[Conditionnement proposé par le candidat, exprimé en unité de mesure]]</f>
        <v>#REF!</v>
      </c>
      <c r="P213" s="32" t="e">
        <f>Tableau1458[[#This Row],[Prix TTC 
de l''unité de mesure]]*Tableau1458[[#This Row],[Quantité annuelle indicative (non contractuelle), exprimée en unité de mesure]]</f>
        <v>#REF!</v>
      </c>
      <c r="Q213" s="34"/>
    </row>
    <row r="214" spans="1:17" s="29" customFormat="1" ht="24" customHeight="1" x14ac:dyDescent="0.25">
      <c r="A214" s="34"/>
      <c r="B214" s="34"/>
      <c r="C214" s="34"/>
      <c r="D214" s="35" t="s">
        <v>527</v>
      </c>
      <c r="E214" s="43" t="s">
        <v>274</v>
      </c>
      <c r="F214" s="35" t="s">
        <v>323</v>
      </c>
      <c r="G214" s="35" t="s">
        <v>24</v>
      </c>
      <c r="H214" s="47">
        <v>1</v>
      </c>
      <c r="I214" s="36">
        <v>50</v>
      </c>
      <c r="J214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4" s="31"/>
      <c r="L214" s="30"/>
      <c r="M214" s="32"/>
      <c r="N214" s="32"/>
      <c r="O214" s="33" t="e">
        <f>(Tableau1458[[#This Row],[Prix TTC 
du conditionnement]]-#REF!)/Tableau1458[[#This Row],[Conditionnement proposé par le candidat, exprimé en unité de mesure]]</f>
        <v>#REF!</v>
      </c>
      <c r="P214" s="32" t="e">
        <f>Tableau1458[[#This Row],[Prix TTC 
de l''unité de mesure]]*Tableau1458[[#This Row],[Quantité annuelle indicative (non contractuelle), exprimée en unité de mesure]]</f>
        <v>#REF!</v>
      </c>
      <c r="Q214" s="34"/>
    </row>
    <row r="215" spans="1:17" s="29" customFormat="1" ht="24" customHeight="1" thickBot="1" x14ac:dyDescent="0.3">
      <c r="A215" s="34"/>
      <c r="B215" s="34"/>
      <c r="C215" s="34"/>
      <c r="D215" s="52" t="s">
        <v>528</v>
      </c>
      <c r="E215" s="53" t="s">
        <v>275</v>
      </c>
      <c r="F215" s="54" t="s">
        <v>323</v>
      </c>
      <c r="G215" s="54" t="s">
        <v>24</v>
      </c>
      <c r="H215" s="57">
        <v>1</v>
      </c>
      <c r="I215" s="55">
        <v>50</v>
      </c>
      <c r="J215" s="55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5" s="58"/>
      <c r="L215" s="59"/>
      <c r="M215" s="56"/>
      <c r="N215" s="56"/>
      <c r="O215" s="60" t="e">
        <f>(Tableau1458[[#This Row],[Prix TTC 
du conditionnement]]-#REF!)/Tableau1458[[#This Row],[Conditionnement proposé par le candidat, exprimé en unité de mesure]]</f>
        <v>#REF!</v>
      </c>
      <c r="P215" s="61" t="e">
        <f>Tableau1458[[#This Row],[Prix TTC 
de l''unité de mesure]]*Tableau1458[[#This Row],[Quantité annuelle indicative (non contractuelle), exprimée en unité de mesure]]</f>
        <v>#REF!</v>
      </c>
      <c r="Q215" s="34"/>
    </row>
    <row r="216" spans="1:17" s="29" customFormat="1" ht="24" customHeight="1" x14ac:dyDescent="0.25">
      <c r="A216" s="34"/>
      <c r="B216" s="34"/>
      <c r="C216" s="34"/>
      <c r="D216" s="35" t="s">
        <v>529</v>
      </c>
      <c r="E216" s="43" t="s">
        <v>328</v>
      </c>
      <c r="F216" s="35" t="s">
        <v>324</v>
      </c>
      <c r="G216" s="35" t="s">
        <v>24</v>
      </c>
      <c r="H216" s="47">
        <v>1</v>
      </c>
      <c r="I216" s="36">
        <v>50</v>
      </c>
      <c r="J216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6" s="31"/>
      <c r="L216" s="30"/>
      <c r="M216" s="32"/>
      <c r="N216" s="32"/>
      <c r="O216" s="33" t="e">
        <f>(Tableau1458[[#This Row],[Prix TTC 
du conditionnement]]-#REF!)/Tableau1458[[#This Row],[Conditionnement proposé par le candidat, exprimé en unité de mesure]]</f>
        <v>#REF!</v>
      </c>
      <c r="P216" s="32" t="e">
        <f>Tableau1458[[#This Row],[Prix TTC 
de l''unité de mesure]]*Tableau1458[[#This Row],[Quantité annuelle indicative (non contractuelle), exprimée en unité de mesure]]</f>
        <v>#REF!</v>
      </c>
      <c r="Q216" s="34"/>
    </row>
    <row r="217" spans="1:17" s="29" customFormat="1" ht="24" customHeight="1" x14ac:dyDescent="0.25">
      <c r="A217" s="34"/>
      <c r="B217" s="34"/>
      <c r="C217" s="34"/>
      <c r="D217" s="35" t="s">
        <v>530</v>
      </c>
      <c r="E217" s="43" t="s">
        <v>329</v>
      </c>
      <c r="F217" s="35" t="s">
        <v>325</v>
      </c>
      <c r="G217" s="35" t="s">
        <v>24</v>
      </c>
      <c r="H217" s="47">
        <v>1</v>
      </c>
      <c r="I217" s="36">
        <v>50</v>
      </c>
      <c r="J217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7" s="31"/>
      <c r="L217" s="30"/>
      <c r="M217" s="32"/>
      <c r="N217" s="32"/>
      <c r="O217" s="33" t="e">
        <f>(Tableau1458[[#This Row],[Prix TTC 
du conditionnement]]-#REF!)/Tableau1458[[#This Row],[Conditionnement proposé par le candidat, exprimé en unité de mesure]]</f>
        <v>#REF!</v>
      </c>
      <c r="P217" s="32" t="e">
        <f>Tableau1458[[#This Row],[Prix TTC 
de l''unité de mesure]]*Tableau1458[[#This Row],[Quantité annuelle indicative (non contractuelle), exprimée en unité de mesure]]</f>
        <v>#REF!</v>
      </c>
      <c r="Q217" s="34"/>
    </row>
    <row r="218" spans="1:17" s="29" customFormat="1" ht="24" customHeight="1" x14ac:dyDescent="0.25">
      <c r="A218" s="34"/>
      <c r="B218" s="34"/>
      <c r="C218" s="34"/>
      <c r="D218" s="35" t="s">
        <v>531</v>
      </c>
      <c r="E218" s="43" t="s">
        <v>330</v>
      </c>
      <c r="F218" s="35" t="s">
        <v>326</v>
      </c>
      <c r="G218" s="35" t="s">
        <v>24</v>
      </c>
      <c r="H218" s="47">
        <v>1</v>
      </c>
      <c r="I218" s="36">
        <v>50</v>
      </c>
      <c r="J218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8" s="31"/>
      <c r="L218" s="30"/>
      <c r="M218" s="32"/>
      <c r="N218" s="32"/>
      <c r="O218" s="33" t="e">
        <f>(Tableau1458[[#This Row],[Prix TTC 
du conditionnement]]-#REF!)/Tableau1458[[#This Row],[Conditionnement proposé par le candidat, exprimé en unité de mesure]]</f>
        <v>#REF!</v>
      </c>
      <c r="P218" s="32" t="e">
        <f>Tableau1458[[#This Row],[Prix TTC 
de l''unité de mesure]]*Tableau1458[[#This Row],[Quantité annuelle indicative (non contractuelle), exprimée en unité de mesure]]</f>
        <v>#REF!</v>
      </c>
      <c r="Q218" s="34"/>
    </row>
    <row r="219" spans="1:17" s="29" customFormat="1" ht="24" customHeight="1" x14ac:dyDescent="0.25">
      <c r="A219" s="34"/>
      <c r="B219" s="34"/>
      <c r="C219" s="34"/>
      <c r="D219" s="35" t="s">
        <v>532</v>
      </c>
      <c r="E219" s="43" t="s">
        <v>331</v>
      </c>
      <c r="F219" s="35" t="s">
        <v>327</v>
      </c>
      <c r="G219" s="35" t="s">
        <v>24</v>
      </c>
      <c r="H219" s="47">
        <v>1</v>
      </c>
      <c r="I219" s="36">
        <v>50</v>
      </c>
      <c r="J21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19" s="31"/>
      <c r="L219" s="30"/>
      <c r="M219" s="32"/>
      <c r="N219" s="32"/>
      <c r="O219" s="33" t="e">
        <f>(Tableau1458[[#This Row],[Prix TTC 
du conditionnement]]-#REF!)/Tableau1458[[#This Row],[Conditionnement proposé par le candidat, exprimé en unité de mesure]]</f>
        <v>#REF!</v>
      </c>
      <c r="P219" s="32" t="e">
        <f>Tableau1458[[#This Row],[Prix TTC 
de l''unité de mesure]]*Tableau1458[[#This Row],[Quantité annuelle indicative (non contractuelle), exprimée en unité de mesure]]</f>
        <v>#REF!</v>
      </c>
      <c r="Q219" s="34"/>
    </row>
    <row r="220" spans="1:17" s="29" customFormat="1" ht="24" customHeight="1" x14ac:dyDescent="0.25">
      <c r="A220" s="34"/>
      <c r="B220" s="34"/>
      <c r="C220" s="34"/>
      <c r="D220" s="35" t="s">
        <v>533</v>
      </c>
      <c r="E220" s="43" t="s">
        <v>276</v>
      </c>
      <c r="F220" s="35" t="s">
        <v>188</v>
      </c>
      <c r="G220" s="35" t="s">
        <v>24</v>
      </c>
      <c r="H220" s="47">
        <v>1</v>
      </c>
      <c r="I220" s="36">
        <v>50</v>
      </c>
      <c r="J22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0" s="31"/>
      <c r="L220" s="30"/>
      <c r="M220" s="32"/>
      <c r="N220" s="32"/>
      <c r="O220" s="33" t="e">
        <f>(Tableau1458[[#This Row],[Prix TTC 
du conditionnement]]-#REF!)/Tableau1458[[#This Row],[Conditionnement proposé par le candidat, exprimé en unité de mesure]]</f>
        <v>#REF!</v>
      </c>
      <c r="P220" s="32" t="e">
        <f>Tableau1458[[#This Row],[Prix TTC 
de l''unité de mesure]]*Tableau1458[[#This Row],[Quantité annuelle indicative (non contractuelle), exprimée en unité de mesure]]</f>
        <v>#REF!</v>
      </c>
      <c r="Q220" s="34"/>
    </row>
    <row r="221" spans="1:17" s="29" customFormat="1" ht="24" customHeight="1" x14ac:dyDescent="0.25">
      <c r="A221" s="34"/>
      <c r="B221" s="34"/>
      <c r="C221" s="34"/>
      <c r="D221" s="35" t="s">
        <v>534</v>
      </c>
      <c r="E221" s="43" t="s">
        <v>277</v>
      </c>
      <c r="F221" s="35" t="s">
        <v>188</v>
      </c>
      <c r="G221" s="35" t="s">
        <v>24</v>
      </c>
      <c r="H221" s="47">
        <v>1</v>
      </c>
      <c r="I221" s="36">
        <v>50</v>
      </c>
      <c r="J221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1" s="31"/>
      <c r="L221" s="30"/>
      <c r="M221" s="32"/>
      <c r="N221" s="32"/>
      <c r="O221" s="33" t="e">
        <f>(Tableau1458[[#This Row],[Prix TTC 
du conditionnement]]-#REF!)/Tableau1458[[#This Row],[Conditionnement proposé par le candidat, exprimé en unité de mesure]]</f>
        <v>#REF!</v>
      </c>
      <c r="P221" s="32" t="e">
        <f>Tableau1458[[#This Row],[Prix TTC 
de l''unité de mesure]]*Tableau1458[[#This Row],[Quantité annuelle indicative (non contractuelle), exprimée en unité de mesure]]</f>
        <v>#REF!</v>
      </c>
      <c r="Q221" s="34"/>
    </row>
    <row r="222" spans="1:17" s="29" customFormat="1" ht="24" customHeight="1" x14ac:dyDescent="0.25">
      <c r="A222" s="34"/>
      <c r="B222" s="34"/>
      <c r="C222" s="34"/>
      <c r="D222" s="35" t="s">
        <v>535</v>
      </c>
      <c r="E222" s="43" t="s">
        <v>278</v>
      </c>
      <c r="F222" s="35" t="s">
        <v>188</v>
      </c>
      <c r="G222" s="35" t="s">
        <v>24</v>
      </c>
      <c r="H222" s="47">
        <v>1</v>
      </c>
      <c r="I222" s="36">
        <v>50</v>
      </c>
      <c r="J22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2" s="31"/>
      <c r="L222" s="30"/>
      <c r="M222" s="32"/>
      <c r="N222" s="32"/>
      <c r="O222" s="33" t="e">
        <f>(Tableau1458[[#This Row],[Prix TTC 
du conditionnement]]-#REF!)/Tableau1458[[#This Row],[Conditionnement proposé par le candidat, exprimé en unité de mesure]]</f>
        <v>#REF!</v>
      </c>
      <c r="P222" s="32" t="e">
        <f>Tableau1458[[#This Row],[Prix TTC 
de l''unité de mesure]]*Tableau1458[[#This Row],[Quantité annuelle indicative (non contractuelle), exprimée en unité de mesure]]</f>
        <v>#REF!</v>
      </c>
      <c r="Q222" s="34"/>
    </row>
    <row r="223" spans="1:17" s="29" customFormat="1" ht="24" customHeight="1" thickBot="1" x14ac:dyDescent="0.3">
      <c r="A223" s="34"/>
      <c r="B223" s="34"/>
      <c r="C223" s="34"/>
      <c r="D223" s="52" t="s">
        <v>536</v>
      </c>
      <c r="E223" s="53" t="s">
        <v>279</v>
      </c>
      <c r="F223" s="54" t="s">
        <v>188</v>
      </c>
      <c r="G223" s="54" t="s">
        <v>24</v>
      </c>
      <c r="H223" s="57">
        <v>1</v>
      </c>
      <c r="I223" s="55">
        <v>50</v>
      </c>
      <c r="J223" s="55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3" s="58"/>
      <c r="L223" s="59"/>
      <c r="M223" s="56"/>
      <c r="N223" s="56"/>
      <c r="O223" s="60" t="e">
        <f>(Tableau1458[[#This Row],[Prix TTC 
du conditionnement]]-#REF!)/Tableau1458[[#This Row],[Conditionnement proposé par le candidat, exprimé en unité de mesure]]</f>
        <v>#REF!</v>
      </c>
      <c r="P223" s="61" t="e">
        <f>Tableau1458[[#This Row],[Prix TTC 
de l''unité de mesure]]*Tableau1458[[#This Row],[Quantité annuelle indicative (non contractuelle), exprimée en unité de mesure]]</f>
        <v>#REF!</v>
      </c>
      <c r="Q223" s="34"/>
    </row>
    <row r="224" spans="1:17" s="29" customFormat="1" ht="24" customHeight="1" x14ac:dyDescent="0.25">
      <c r="A224" s="34"/>
      <c r="B224" s="34"/>
      <c r="C224" s="34"/>
      <c r="D224" s="35" t="s">
        <v>537</v>
      </c>
      <c r="E224" s="43" t="s">
        <v>206</v>
      </c>
      <c r="F224" s="35" t="s">
        <v>133</v>
      </c>
      <c r="G224" s="35" t="s">
        <v>24</v>
      </c>
      <c r="H224" s="47">
        <v>1</v>
      </c>
      <c r="I224" s="36">
        <v>50</v>
      </c>
      <c r="J224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4" s="31"/>
      <c r="L224" s="30"/>
      <c r="M224" s="32"/>
      <c r="N224" s="32"/>
      <c r="O224" s="33" t="e">
        <f>(Tableau1458[[#This Row],[Prix TTC 
du conditionnement]]-#REF!)/Tableau1458[[#This Row],[Conditionnement proposé par le candidat, exprimé en unité de mesure]]</f>
        <v>#REF!</v>
      </c>
      <c r="P224" s="32" t="e">
        <f>Tableau1458[[#This Row],[Prix TTC 
de l''unité de mesure]]*Tableau1458[[#This Row],[Quantité annuelle indicative (non contractuelle), exprimée en unité de mesure]]</f>
        <v>#REF!</v>
      </c>
      <c r="Q224" s="34"/>
    </row>
    <row r="225" spans="1:17" s="29" customFormat="1" ht="24" customHeight="1" x14ac:dyDescent="0.25">
      <c r="A225" s="34"/>
      <c r="B225" s="34"/>
      <c r="C225" s="34"/>
      <c r="D225" s="35" t="s">
        <v>538</v>
      </c>
      <c r="E225" s="43" t="s">
        <v>207</v>
      </c>
      <c r="F225" s="35" t="s">
        <v>133</v>
      </c>
      <c r="G225" s="35" t="s">
        <v>24</v>
      </c>
      <c r="H225" s="47">
        <v>1</v>
      </c>
      <c r="I225" s="36">
        <v>50</v>
      </c>
      <c r="J225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5" s="31"/>
      <c r="L225" s="30"/>
      <c r="M225" s="32"/>
      <c r="N225" s="32"/>
      <c r="O225" s="33" t="e">
        <f>(Tableau1458[[#This Row],[Prix TTC 
du conditionnement]]-#REF!)/Tableau1458[[#This Row],[Conditionnement proposé par le candidat, exprimé en unité de mesure]]</f>
        <v>#REF!</v>
      </c>
      <c r="P225" s="32" t="e">
        <f>Tableau1458[[#This Row],[Prix TTC 
de l''unité de mesure]]*Tableau1458[[#This Row],[Quantité annuelle indicative (non contractuelle), exprimée en unité de mesure]]</f>
        <v>#REF!</v>
      </c>
      <c r="Q225" s="34"/>
    </row>
    <row r="226" spans="1:17" s="29" customFormat="1" ht="24" customHeight="1" x14ac:dyDescent="0.25">
      <c r="A226" s="34"/>
      <c r="B226" s="34"/>
      <c r="C226" s="34"/>
      <c r="D226" s="35" t="s">
        <v>539</v>
      </c>
      <c r="E226" s="43" t="s">
        <v>208</v>
      </c>
      <c r="F226" s="35" t="s">
        <v>133</v>
      </c>
      <c r="G226" s="35" t="s">
        <v>24</v>
      </c>
      <c r="H226" s="47">
        <v>1</v>
      </c>
      <c r="I226" s="36">
        <v>50</v>
      </c>
      <c r="J226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6" s="31"/>
      <c r="L226" s="30"/>
      <c r="M226" s="32"/>
      <c r="N226" s="32"/>
      <c r="O226" s="33" t="e">
        <f>(Tableau1458[[#This Row],[Prix TTC 
du conditionnement]]-#REF!)/Tableau1458[[#This Row],[Conditionnement proposé par le candidat, exprimé en unité de mesure]]</f>
        <v>#REF!</v>
      </c>
      <c r="P226" s="32" t="e">
        <f>Tableau1458[[#This Row],[Prix TTC 
de l''unité de mesure]]*Tableau1458[[#This Row],[Quantité annuelle indicative (non contractuelle), exprimée en unité de mesure]]</f>
        <v>#REF!</v>
      </c>
      <c r="Q226" s="34"/>
    </row>
    <row r="227" spans="1:17" s="29" customFormat="1" ht="24" customHeight="1" x14ac:dyDescent="0.25">
      <c r="A227" s="34"/>
      <c r="B227" s="34"/>
      <c r="C227" s="34"/>
      <c r="D227" s="35" t="s">
        <v>540</v>
      </c>
      <c r="E227" s="43" t="s">
        <v>209</v>
      </c>
      <c r="F227" s="35" t="s">
        <v>133</v>
      </c>
      <c r="G227" s="35" t="s">
        <v>24</v>
      </c>
      <c r="H227" s="47">
        <v>1</v>
      </c>
      <c r="I227" s="36">
        <v>50</v>
      </c>
      <c r="J227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7" s="31"/>
      <c r="L227" s="30"/>
      <c r="M227" s="32"/>
      <c r="N227" s="32"/>
      <c r="O227" s="33" t="e">
        <f>(Tableau1458[[#This Row],[Prix TTC 
du conditionnement]]-#REF!)/Tableau1458[[#This Row],[Conditionnement proposé par le candidat, exprimé en unité de mesure]]</f>
        <v>#REF!</v>
      </c>
      <c r="P227" s="32" t="e">
        <f>Tableau1458[[#This Row],[Prix TTC 
de l''unité de mesure]]*Tableau1458[[#This Row],[Quantité annuelle indicative (non contractuelle), exprimée en unité de mesure]]</f>
        <v>#REF!</v>
      </c>
      <c r="Q227" s="34"/>
    </row>
    <row r="228" spans="1:17" s="29" customFormat="1" ht="24" customHeight="1" x14ac:dyDescent="0.25">
      <c r="A228" s="34"/>
      <c r="B228" s="34"/>
      <c r="C228" s="34"/>
      <c r="D228" s="35" t="s">
        <v>541</v>
      </c>
      <c r="E228" s="43" t="s">
        <v>339</v>
      </c>
      <c r="F228" s="35" t="s">
        <v>332</v>
      </c>
      <c r="G228" s="35" t="s">
        <v>24</v>
      </c>
      <c r="H228" s="47">
        <v>1</v>
      </c>
      <c r="I228" s="36">
        <v>50</v>
      </c>
      <c r="J228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8" s="31"/>
      <c r="L228" s="30"/>
      <c r="M228" s="32"/>
      <c r="N228" s="32"/>
      <c r="O228" s="33" t="e">
        <f>(Tableau1458[[#This Row],[Prix TTC 
du conditionnement]]-#REF!)/Tableau1458[[#This Row],[Conditionnement proposé par le candidat, exprimé en unité de mesure]]</f>
        <v>#REF!</v>
      </c>
      <c r="P228" s="32" t="e">
        <f>Tableau1458[[#This Row],[Prix TTC 
de l''unité de mesure]]*Tableau1458[[#This Row],[Quantité annuelle indicative (non contractuelle), exprimée en unité de mesure]]</f>
        <v>#REF!</v>
      </c>
      <c r="Q228" s="34"/>
    </row>
    <row r="229" spans="1:17" s="29" customFormat="1" ht="24" customHeight="1" x14ac:dyDescent="0.25">
      <c r="A229" s="34"/>
      <c r="B229" s="34"/>
      <c r="C229" s="34"/>
      <c r="D229" s="35" t="s">
        <v>542</v>
      </c>
      <c r="E229" s="43" t="s">
        <v>340</v>
      </c>
      <c r="F229" s="35" t="s">
        <v>333</v>
      </c>
      <c r="G229" s="35" t="s">
        <v>24</v>
      </c>
      <c r="H229" s="47">
        <v>1</v>
      </c>
      <c r="I229" s="36">
        <v>50</v>
      </c>
      <c r="J22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29" s="31"/>
      <c r="L229" s="30"/>
      <c r="M229" s="32"/>
      <c r="N229" s="32"/>
      <c r="O229" s="33" t="e">
        <f>(Tableau1458[[#This Row],[Prix TTC 
du conditionnement]]-#REF!)/Tableau1458[[#This Row],[Conditionnement proposé par le candidat, exprimé en unité de mesure]]</f>
        <v>#REF!</v>
      </c>
      <c r="P229" s="32" t="e">
        <f>Tableau1458[[#This Row],[Prix TTC 
de l''unité de mesure]]*Tableau1458[[#This Row],[Quantité annuelle indicative (non contractuelle), exprimée en unité de mesure]]</f>
        <v>#REF!</v>
      </c>
      <c r="Q229" s="34"/>
    </row>
    <row r="230" spans="1:17" s="29" customFormat="1" ht="24" customHeight="1" x14ac:dyDescent="0.25">
      <c r="A230" s="34"/>
      <c r="B230" s="34"/>
      <c r="C230" s="34"/>
      <c r="D230" s="35" t="s">
        <v>543</v>
      </c>
      <c r="E230" s="43" t="s">
        <v>341</v>
      </c>
      <c r="F230" s="35" t="s">
        <v>334</v>
      </c>
      <c r="G230" s="35" t="s">
        <v>24</v>
      </c>
      <c r="H230" s="47">
        <v>1</v>
      </c>
      <c r="I230" s="36">
        <v>50</v>
      </c>
      <c r="J23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0" s="31"/>
      <c r="L230" s="30"/>
      <c r="M230" s="32"/>
      <c r="N230" s="32"/>
      <c r="O230" s="33" t="e">
        <f>(Tableau1458[[#This Row],[Prix TTC 
du conditionnement]]-#REF!)/Tableau1458[[#This Row],[Conditionnement proposé par le candidat, exprimé en unité de mesure]]</f>
        <v>#REF!</v>
      </c>
      <c r="P230" s="32" t="e">
        <f>Tableau1458[[#This Row],[Prix TTC 
de l''unité de mesure]]*Tableau1458[[#This Row],[Quantité annuelle indicative (non contractuelle), exprimée en unité de mesure]]</f>
        <v>#REF!</v>
      </c>
      <c r="Q230" s="34"/>
    </row>
    <row r="231" spans="1:17" s="29" customFormat="1" ht="24" customHeight="1" x14ac:dyDescent="0.25">
      <c r="A231" s="34"/>
      <c r="B231" s="34"/>
      <c r="C231" s="34"/>
      <c r="D231" s="35" t="s">
        <v>544</v>
      </c>
      <c r="E231" s="43" t="s">
        <v>342</v>
      </c>
      <c r="F231" s="35" t="s">
        <v>335</v>
      </c>
      <c r="G231" s="35" t="s">
        <v>24</v>
      </c>
      <c r="H231" s="47">
        <v>1</v>
      </c>
      <c r="I231" s="36">
        <v>50</v>
      </c>
      <c r="J231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1" s="31"/>
      <c r="L231" s="30"/>
      <c r="M231" s="32"/>
      <c r="N231" s="32"/>
      <c r="O231" s="33" t="e">
        <f>(Tableau1458[[#This Row],[Prix TTC 
du conditionnement]]-#REF!)/Tableau1458[[#This Row],[Conditionnement proposé par le candidat, exprimé en unité de mesure]]</f>
        <v>#REF!</v>
      </c>
      <c r="P231" s="32" t="e">
        <f>Tableau1458[[#This Row],[Prix TTC 
de l''unité de mesure]]*Tableau1458[[#This Row],[Quantité annuelle indicative (non contractuelle), exprimée en unité de mesure]]</f>
        <v>#REF!</v>
      </c>
      <c r="Q231" s="34"/>
    </row>
    <row r="232" spans="1:17" s="29" customFormat="1" ht="24" customHeight="1" x14ac:dyDescent="0.25">
      <c r="A232" s="34"/>
      <c r="B232" s="34"/>
      <c r="C232" s="34"/>
      <c r="D232" s="35" t="s">
        <v>545</v>
      </c>
      <c r="E232" s="43" t="s">
        <v>343</v>
      </c>
      <c r="F232" s="35" t="s">
        <v>336</v>
      </c>
      <c r="G232" s="35" t="s">
        <v>24</v>
      </c>
      <c r="H232" s="47">
        <v>1</v>
      </c>
      <c r="I232" s="36">
        <v>50</v>
      </c>
      <c r="J23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2" s="31"/>
      <c r="L232" s="30"/>
      <c r="M232" s="32"/>
      <c r="N232" s="32"/>
      <c r="O232" s="33" t="e">
        <f>(Tableau1458[[#This Row],[Prix TTC 
du conditionnement]]-#REF!)/Tableau1458[[#This Row],[Conditionnement proposé par le candidat, exprimé en unité de mesure]]</f>
        <v>#REF!</v>
      </c>
      <c r="P232" s="32" t="e">
        <f>Tableau1458[[#This Row],[Prix TTC 
de l''unité de mesure]]*Tableau1458[[#This Row],[Quantité annuelle indicative (non contractuelle), exprimée en unité de mesure]]</f>
        <v>#REF!</v>
      </c>
      <c r="Q232" s="34"/>
    </row>
    <row r="233" spans="1:17" s="29" customFormat="1" ht="24" customHeight="1" x14ac:dyDescent="0.25">
      <c r="A233" s="34"/>
      <c r="B233" s="34"/>
      <c r="C233" s="34"/>
      <c r="D233" s="35" t="s">
        <v>546</v>
      </c>
      <c r="E233" s="43" t="s">
        <v>344</v>
      </c>
      <c r="F233" s="35" t="s">
        <v>337</v>
      </c>
      <c r="G233" s="35" t="s">
        <v>24</v>
      </c>
      <c r="H233" s="47">
        <v>1</v>
      </c>
      <c r="I233" s="36">
        <v>50</v>
      </c>
      <c r="J233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3" s="31"/>
      <c r="L233" s="30"/>
      <c r="M233" s="32"/>
      <c r="N233" s="32"/>
      <c r="O233" s="33" t="e">
        <f>(Tableau1458[[#This Row],[Prix TTC 
du conditionnement]]-#REF!)/Tableau1458[[#This Row],[Conditionnement proposé par le candidat, exprimé en unité de mesure]]</f>
        <v>#REF!</v>
      </c>
      <c r="P233" s="32" t="e">
        <f>Tableau1458[[#This Row],[Prix TTC 
de l''unité de mesure]]*Tableau1458[[#This Row],[Quantité annuelle indicative (non contractuelle), exprimée en unité de mesure]]</f>
        <v>#REF!</v>
      </c>
      <c r="Q233" s="34"/>
    </row>
    <row r="234" spans="1:17" s="29" customFormat="1" ht="24" customHeight="1" x14ac:dyDescent="0.25">
      <c r="A234" s="34"/>
      <c r="B234" s="34"/>
      <c r="C234" s="34"/>
      <c r="D234" s="35" t="s">
        <v>547</v>
      </c>
      <c r="E234" s="43" t="s">
        <v>345</v>
      </c>
      <c r="F234" s="35" t="s">
        <v>338</v>
      </c>
      <c r="G234" s="35" t="s">
        <v>24</v>
      </c>
      <c r="H234" s="47">
        <v>1</v>
      </c>
      <c r="I234" s="36">
        <v>50</v>
      </c>
      <c r="J234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4" s="31"/>
      <c r="L234" s="30"/>
      <c r="M234" s="32"/>
      <c r="N234" s="32"/>
      <c r="O234" s="33" t="e">
        <f>(Tableau1458[[#This Row],[Prix TTC 
du conditionnement]]-#REF!)/Tableau1458[[#This Row],[Conditionnement proposé par le candidat, exprimé en unité de mesure]]</f>
        <v>#REF!</v>
      </c>
      <c r="P234" s="32" t="e">
        <f>Tableau1458[[#This Row],[Prix TTC 
de l''unité de mesure]]*Tableau1458[[#This Row],[Quantité annuelle indicative (non contractuelle), exprimée en unité de mesure]]</f>
        <v>#REF!</v>
      </c>
      <c r="Q234" s="34"/>
    </row>
    <row r="235" spans="1:17" s="29" customFormat="1" ht="24" customHeight="1" x14ac:dyDescent="0.25">
      <c r="A235" s="34"/>
      <c r="B235" s="34"/>
      <c r="C235" s="34"/>
      <c r="D235" s="35" t="s">
        <v>548</v>
      </c>
      <c r="E235" s="43" t="s">
        <v>210</v>
      </c>
      <c r="F235" s="35" t="s">
        <v>133</v>
      </c>
      <c r="G235" s="35" t="s">
        <v>24</v>
      </c>
      <c r="H235" s="47">
        <v>1</v>
      </c>
      <c r="I235" s="36">
        <v>50</v>
      </c>
      <c r="J235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5" s="31"/>
      <c r="L235" s="30"/>
      <c r="M235" s="32"/>
      <c r="N235" s="32"/>
      <c r="O235" s="33" t="e">
        <f>(Tableau1458[[#This Row],[Prix TTC 
du conditionnement]]-#REF!)/Tableau1458[[#This Row],[Conditionnement proposé par le candidat, exprimé en unité de mesure]]</f>
        <v>#REF!</v>
      </c>
      <c r="P235" s="32" t="e">
        <f>Tableau1458[[#This Row],[Prix TTC 
de l''unité de mesure]]*Tableau1458[[#This Row],[Quantité annuelle indicative (non contractuelle), exprimée en unité de mesure]]</f>
        <v>#REF!</v>
      </c>
      <c r="Q235" s="34"/>
    </row>
    <row r="236" spans="1:17" s="29" customFormat="1" ht="24" customHeight="1" x14ac:dyDescent="0.25">
      <c r="A236" s="34"/>
      <c r="B236" s="34"/>
      <c r="C236" s="34"/>
      <c r="D236" s="35" t="s">
        <v>549</v>
      </c>
      <c r="E236" s="43" t="s">
        <v>211</v>
      </c>
      <c r="F236" s="35" t="s">
        <v>133</v>
      </c>
      <c r="G236" s="35" t="s">
        <v>24</v>
      </c>
      <c r="H236" s="47">
        <v>1</v>
      </c>
      <c r="I236" s="36">
        <v>50</v>
      </c>
      <c r="J236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6" s="31"/>
      <c r="L236" s="30"/>
      <c r="M236" s="32"/>
      <c r="N236" s="32"/>
      <c r="O236" s="33" t="e">
        <f>(Tableau1458[[#This Row],[Prix TTC 
du conditionnement]]-#REF!)/Tableau1458[[#This Row],[Conditionnement proposé par le candidat, exprimé en unité de mesure]]</f>
        <v>#REF!</v>
      </c>
      <c r="P236" s="32" t="e">
        <f>Tableau1458[[#This Row],[Prix TTC 
de l''unité de mesure]]*Tableau1458[[#This Row],[Quantité annuelle indicative (non contractuelle), exprimée en unité de mesure]]</f>
        <v>#REF!</v>
      </c>
      <c r="Q236" s="34"/>
    </row>
    <row r="237" spans="1:17" s="29" customFormat="1" ht="24" customHeight="1" x14ac:dyDescent="0.25">
      <c r="A237" s="34"/>
      <c r="B237" s="34"/>
      <c r="C237" s="34"/>
      <c r="D237" s="35" t="s">
        <v>550</v>
      </c>
      <c r="E237" s="43" t="s">
        <v>212</v>
      </c>
      <c r="F237" s="35" t="s">
        <v>133</v>
      </c>
      <c r="G237" s="35" t="s">
        <v>24</v>
      </c>
      <c r="H237" s="47">
        <v>1</v>
      </c>
      <c r="I237" s="36">
        <v>50</v>
      </c>
      <c r="J237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7" s="31"/>
      <c r="L237" s="30"/>
      <c r="M237" s="32"/>
      <c r="N237" s="32"/>
      <c r="O237" s="33" t="e">
        <f>(Tableau1458[[#This Row],[Prix TTC 
du conditionnement]]-#REF!)/Tableau1458[[#This Row],[Conditionnement proposé par le candidat, exprimé en unité de mesure]]</f>
        <v>#REF!</v>
      </c>
      <c r="P237" s="32" t="e">
        <f>Tableau1458[[#This Row],[Prix TTC 
de l''unité de mesure]]*Tableau1458[[#This Row],[Quantité annuelle indicative (non contractuelle), exprimée en unité de mesure]]</f>
        <v>#REF!</v>
      </c>
      <c r="Q237" s="34"/>
    </row>
    <row r="238" spans="1:17" s="29" customFormat="1" ht="24" customHeight="1" x14ac:dyDescent="0.25">
      <c r="A238" s="34"/>
      <c r="B238" s="34"/>
      <c r="C238" s="34"/>
      <c r="D238" s="35" t="s">
        <v>551</v>
      </c>
      <c r="E238" s="43" t="s">
        <v>213</v>
      </c>
      <c r="F238" s="35" t="s">
        <v>133</v>
      </c>
      <c r="G238" s="35" t="s">
        <v>24</v>
      </c>
      <c r="H238" s="47">
        <v>1</v>
      </c>
      <c r="I238" s="36">
        <v>50</v>
      </c>
      <c r="J238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8" s="31"/>
      <c r="L238" s="30"/>
      <c r="M238" s="32"/>
      <c r="N238" s="32"/>
      <c r="O238" s="33" t="e">
        <f>(Tableau1458[[#This Row],[Prix TTC 
du conditionnement]]-#REF!)/Tableau1458[[#This Row],[Conditionnement proposé par le candidat, exprimé en unité de mesure]]</f>
        <v>#REF!</v>
      </c>
      <c r="P238" s="32" t="e">
        <f>Tableau1458[[#This Row],[Prix TTC 
de l''unité de mesure]]*Tableau1458[[#This Row],[Quantité annuelle indicative (non contractuelle), exprimée en unité de mesure]]</f>
        <v>#REF!</v>
      </c>
      <c r="Q238" s="34"/>
    </row>
    <row r="239" spans="1:17" s="29" customFormat="1" ht="24" customHeight="1" x14ac:dyDescent="0.25">
      <c r="A239" s="34"/>
      <c r="B239" s="34"/>
      <c r="C239" s="34"/>
      <c r="D239" s="35" t="s">
        <v>552</v>
      </c>
      <c r="E239" s="43" t="s">
        <v>214</v>
      </c>
      <c r="F239" s="35" t="s">
        <v>133</v>
      </c>
      <c r="G239" s="35" t="s">
        <v>24</v>
      </c>
      <c r="H239" s="47">
        <v>1</v>
      </c>
      <c r="I239" s="36">
        <v>50</v>
      </c>
      <c r="J23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39" s="31"/>
      <c r="L239" s="30"/>
      <c r="M239" s="32"/>
      <c r="N239" s="32"/>
      <c r="O239" s="33" t="e">
        <f>(Tableau1458[[#This Row],[Prix TTC 
du conditionnement]]-#REF!)/Tableau1458[[#This Row],[Conditionnement proposé par le candidat, exprimé en unité de mesure]]</f>
        <v>#REF!</v>
      </c>
      <c r="P239" s="32" t="e">
        <f>Tableau1458[[#This Row],[Prix TTC 
de l''unité de mesure]]*Tableau1458[[#This Row],[Quantité annuelle indicative (non contractuelle), exprimée en unité de mesure]]</f>
        <v>#REF!</v>
      </c>
      <c r="Q239" s="34"/>
    </row>
    <row r="240" spans="1:17" s="29" customFormat="1" ht="24" customHeight="1" x14ac:dyDescent="0.25">
      <c r="A240" s="34"/>
      <c r="B240" s="34"/>
      <c r="C240" s="34"/>
      <c r="D240" s="35" t="s">
        <v>553</v>
      </c>
      <c r="E240" s="43" t="s">
        <v>215</v>
      </c>
      <c r="F240" s="35" t="s">
        <v>133</v>
      </c>
      <c r="G240" s="35" t="s">
        <v>24</v>
      </c>
      <c r="H240" s="47">
        <v>1</v>
      </c>
      <c r="I240" s="36">
        <v>50</v>
      </c>
      <c r="J24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0" s="31"/>
      <c r="L240" s="30"/>
      <c r="M240" s="32"/>
      <c r="N240" s="32"/>
      <c r="O240" s="33" t="e">
        <f>(Tableau1458[[#This Row],[Prix TTC 
du conditionnement]]-#REF!)/Tableau1458[[#This Row],[Conditionnement proposé par le candidat, exprimé en unité de mesure]]</f>
        <v>#REF!</v>
      </c>
      <c r="P240" s="32" t="e">
        <f>Tableau1458[[#This Row],[Prix TTC 
de l''unité de mesure]]*Tableau1458[[#This Row],[Quantité annuelle indicative (non contractuelle), exprimée en unité de mesure]]</f>
        <v>#REF!</v>
      </c>
      <c r="Q240" s="34"/>
    </row>
    <row r="241" spans="1:17" s="29" customFormat="1" ht="24" customHeight="1" x14ac:dyDescent="0.25">
      <c r="A241" s="34"/>
      <c r="B241" s="34"/>
      <c r="C241" s="34"/>
      <c r="D241" s="35" t="s">
        <v>554</v>
      </c>
      <c r="E241" s="43" t="s">
        <v>216</v>
      </c>
      <c r="F241" s="35" t="s">
        <v>133</v>
      </c>
      <c r="G241" s="35" t="s">
        <v>24</v>
      </c>
      <c r="H241" s="47">
        <v>1</v>
      </c>
      <c r="I241" s="36">
        <v>50</v>
      </c>
      <c r="J241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1" s="31"/>
      <c r="L241" s="30"/>
      <c r="M241" s="32"/>
      <c r="N241" s="32"/>
      <c r="O241" s="33" t="e">
        <f>(Tableau1458[[#This Row],[Prix TTC 
du conditionnement]]-#REF!)/Tableau1458[[#This Row],[Conditionnement proposé par le candidat, exprimé en unité de mesure]]</f>
        <v>#REF!</v>
      </c>
      <c r="P241" s="32" t="e">
        <f>Tableau1458[[#This Row],[Prix TTC 
de l''unité de mesure]]*Tableau1458[[#This Row],[Quantité annuelle indicative (non contractuelle), exprimée en unité de mesure]]</f>
        <v>#REF!</v>
      </c>
      <c r="Q241" s="34"/>
    </row>
    <row r="242" spans="1:17" s="29" customFormat="1" ht="24" customHeight="1" x14ac:dyDescent="0.25">
      <c r="A242" s="34"/>
      <c r="B242" s="34"/>
      <c r="C242" s="34"/>
      <c r="D242" s="35" t="s">
        <v>555</v>
      </c>
      <c r="E242" s="43" t="s">
        <v>217</v>
      </c>
      <c r="F242" s="35" t="s">
        <v>133</v>
      </c>
      <c r="G242" s="35" t="s">
        <v>24</v>
      </c>
      <c r="H242" s="47">
        <v>1</v>
      </c>
      <c r="I242" s="36">
        <v>50</v>
      </c>
      <c r="J24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2" s="31"/>
      <c r="L242" s="30"/>
      <c r="M242" s="32"/>
      <c r="N242" s="32"/>
      <c r="O242" s="33" t="e">
        <f>(Tableau1458[[#This Row],[Prix TTC 
du conditionnement]]-#REF!)/Tableau1458[[#This Row],[Conditionnement proposé par le candidat, exprimé en unité de mesure]]</f>
        <v>#REF!</v>
      </c>
      <c r="P242" s="32" t="e">
        <f>Tableau1458[[#This Row],[Prix TTC 
de l''unité de mesure]]*Tableau1458[[#This Row],[Quantité annuelle indicative (non contractuelle), exprimée en unité de mesure]]</f>
        <v>#REF!</v>
      </c>
      <c r="Q242" s="34"/>
    </row>
    <row r="243" spans="1:17" s="29" customFormat="1" ht="24" customHeight="1" x14ac:dyDescent="0.25">
      <c r="A243" s="34"/>
      <c r="B243" s="34"/>
      <c r="C243" s="34"/>
      <c r="D243" s="35" t="s">
        <v>556</v>
      </c>
      <c r="E243" s="43" t="s">
        <v>218</v>
      </c>
      <c r="F243" s="35" t="s">
        <v>133</v>
      </c>
      <c r="G243" s="35" t="s">
        <v>24</v>
      </c>
      <c r="H243" s="47">
        <v>1</v>
      </c>
      <c r="I243" s="36">
        <v>50</v>
      </c>
      <c r="J243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3" s="31"/>
      <c r="L243" s="30"/>
      <c r="M243" s="32"/>
      <c r="N243" s="32"/>
      <c r="O243" s="33" t="e">
        <f>(Tableau1458[[#This Row],[Prix TTC 
du conditionnement]]-#REF!)/Tableau1458[[#This Row],[Conditionnement proposé par le candidat, exprimé en unité de mesure]]</f>
        <v>#REF!</v>
      </c>
      <c r="P243" s="32" t="e">
        <f>Tableau1458[[#This Row],[Prix TTC 
de l''unité de mesure]]*Tableau1458[[#This Row],[Quantité annuelle indicative (non contractuelle), exprimée en unité de mesure]]</f>
        <v>#REF!</v>
      </c>
      <c r="Q243" s="34"/>
    </row>
    <row r="244" spans="1:17" s="29" customFormat="1" ht="24" customHeight="1" x14ac:dyDescent="0.25">
      <c r="A244" s="34"/>
      <c r="B244" s="34"/>
      <c r="C244" s="34"/>
      <c r="D244" s="35" t="s">
        <v>557</v>
      </c>
      <c r="E244" s="43" t="s">
        <v>219</v>
      </c>
      <c r="F244" s="35" t="s">
        <v>133</v>
      </c>
      <c r="G244" s="35" t="s">
        <v>24</v>
      </c>
      <c r="H244" s="47">
        <v>1</v>
      </c>
      <c r="I244" s="36">
        <v>50</v>
      </c>
      <c r="J244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4" s="31"/>
      <c r="L244" s="30"/>
      <c r="M244" s="32"/>
      <c r="N244" s="32"/>
      <c r="O244" s="33" t="e">
        <f>(Tableau1458[[#This Row],[Prix TTC 
du conditionnement]]-#REF!)/Tableau1458[[#This Row],[Conditionnement proposé par le candidat, exprimé en unité de mesure]]</f>
        <v>#REF!</v>
      </c>
      <c r="P244" s="32" t="e">
        <f>Tableau1458[[#This Row],[Prix TTC 
de l''unité de mesure]]*Tableau1458[[#This Row],[Quantité annuelle indicative (non contractuelle), exprimée en unité de mesure]]</f>
        <v>#REF!</v>
      </c>
      <c r="Q244" s="34"/>
    </row>
    <row r="245" spans="1:17" s="29" customFormat="1" ht="24" customHeight="1" x14ac:dyDescent="0.25">
      <c r="A245" s="34"/>
      <c r="B245" s="34"/>
      <c r="C245" s="34"/>
      <c r="D245" s="35" t="s">
        <v>558</v>
      </c>
      <c r="E245" s="43" t="s">
        <v>220</v>
      </c>
      <c r="F245" s="35" t="s">
        <v>133</v>
      </c>
      <c r="G245" s="35" t="s">
        <v>24</v>
      </c>
      <c r="H245" s="47">
        <v>1</v>
      </c>
      <c r="I245" s="36">
        <v>50</v>
      </c>
      <c r="J245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5" s="31"/>
      <c r="L245" s="30"/>
      <c r="M245" s="32"/>
      <c r="N245" s="32"/>
      <c r="O245" s="33" t="e">
        <f>(Tableau1458[[#This Row],[Prix TTC 
du conditionnement]]-#REF!)/Tableau1458[[#This Row],[Conditionnement proposé par le candidat, exprimé en unité de mesure]]</f>
        <v>#REF!</v>
      </c>
      <c r="P245" s="32" t="e">
        <f>Tableau1458[[#This Row],[Prix TTC 
de l''unité de mesure]]*Tableau1458[[#This Row],[Quantité annuelle indicative (non contractuelle), exprimée en unité de mesure]]</f>
        <v>#REF!</v>
      </c>
      <c r="Q245" s="34"/>
    </row>
    <row r="246" spans="1:17" s="29" customFormat="1" ht="24" customHeight="1" x14ac:dyDescent="0.25">
      <c r="A246" s="34"/>
      <c r="B246" s="34"/>
      <c r="C246" s="34"/>
      <c r="D246" s="35" t="s">
        <v>559</v>
      </c>
      <c r="E246" s="43" t="s">
        <v>221</v>
      </c>
      <c r="F246" s="35" t="s">
        <v>133</v>
      </c>
      <c r="G246" s="35" t="s">
        <v>24</v>
      </c>
      <c r="H246" s="47">
        <v>1</v>
      </c>
      <c r="I246" s="36">
        <v>50</v>
      </c>
      <c r="J246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6" s="31"/>
      <c r="L246" s="30"/>
      <c r="M246" s="32"/>
      <c r="N246" s="32"/>
      <c r="O246" s="33" t="e">
        <f>(Tableau1458[[#This Row],[Prix TTC 
du conditionnement]]-#REF!)/Tableau1458[[#This Row],[Conditionnement proposé par le candidat, exprimé en unité de mesure]]</f>
        <v>#REF!</v>
      </c>
      <c r="P246" s="32" t="e">
        <f>Tableau1458[[#This Row],[Prix TTC 
de l''unité de mesure]]*Tableau1458[[#This Row],[Quantité annuelle indicative (non contractuelle), exprimée en unité de mesure]]</f>
        <v>#REF!</v>
      </c>
      <c r="Q246" s="34"/>
    </row>
    <row r="247" spans="1:17" s="29" customFormat="1" ht="24" customHeight="1" x14ac:dyDescent="0.25">
      <c r="A247" s="34"/>
      <c r="B247" s="34"/>
      <c r="C247" s="34"/>
      <c r="D247" s="35" t="s">
        <v>560</v>
      </c>
      <c r="E247" s="43" t="s">
        <v>222</v>
      </c>
      <c r="F247" s="35" t="s">
        <v>133</v>
      </c>
      <c r="G247" s="35" t="s">
        <v>24</v>
      </c>
      <c r="H247" s="47">
        <v>1</v>
      </c>
      <c r="I247" s="36">
        <v>50</v>
      </c>
      <c r="J247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7" s="31"/>
      <c r="L247" s="30"/>
      <c r="M247" s="32"/>
      <c r="N247" s="32"/>
      <c r="O247" s="33" t="e">
        <f>(Tableau1458[[#This Row],[Prix TTC 
du conditionnement]]-#REF!)/Tableau1458[[#This Row],[Conditionnement proposé par le candidat, exprimé en unité de mesure]]</f>
        <v>#REF!</v>
      </c>
      <c r="P247" s="32" t="e">
        <f>Tableau1458[[#This Row],[Prix TTC 
de l''unité de mesure]]*Tableau1458[[#This Row],[Quantité annuelle indicative (non contractuelle), exprimée en unité de mesure]]</f>
        <v>#REF!</v>
      </c>
      <c r="Q247" s="34"/>
    </row>
    <row r="248" spans="1:17" s="29" customFormat="1" ht="24" customHeight="1" x14ac:dyDescent="0.25">
      <c r="A248" s="34"/>
      <c r="B248" s="34"/>
      <c r="C248" s="34"/>
      <c r="D248" s="35" t="s">
        <v>561</v>
      </c>
      <c r="E248" s="43" t="s">
        <v>346</v>
      </c>
      <c r="F248" s="35" t="s">
        <v>223</v>
      </c>
      <c r="G248" s="35" t="s">
        <v>24</v>
      </c>
      <c r="H248" s="47">
        <v>1</v>
      </c>
      <c r="I248" s="36">
        <v>50</v>
      </c>
      <c r="J248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8" s="31"/>
      <c r="L248" s="30"/>
      <c r="M248" s="32"/>
      <c r="N248" s="32"/>
      <c r="O248" s="33" t="e">
        <f>(Tableau1458[[#This Row],[Prix TTC 
du conditionnement]]-#REF!)/Tableau1458[[#This Row],[Conditionnement proposé par le candidat, exprimé en unité de mesure]]</f>
        <v>#REF!</v>
      </c>
      <c r="P248" s="32" t="e">
        <f>Tableau1458[[#This Row],[Prix TTC 
de l''unité de mesure]]*Tableau1458[[#This Row],[Quantité annuelle indicative (non contractuelle), exprimée en unité de mesure]]</f>
        <v>#REF!</v>
      </c>
      <c r="Q248" s="34"/>
    </row>
    <row r="249" spans="1:17" s="29" customFormat="1" ht="24" customHeight="1" x14ac:dyDescent="0.25">
      <c r="A249" s="34"/>
      <c r="B249" s="34"/>
      <c r="C249" s="34"/>
      <c r="D249" s="35" t="s">
        <v>562</v>
      </c>
      <c r="E249" s="43" t="s">
        <v>347</v>
      </c>
      <c r="F249" s="35" t="s">
        <v>224</v>
      </c>
      <c r="G249" s="35" t="s">
        <v>24</v>
      </c>
      <c r="H249" s="47">
        <v>1</v>
      </c>
      <c r="I249" s="36">
        <v>50</v>
      </c>
      <c r="J24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49" s="31"/>
      <c r="L249" s="30"/>
      <c r="M249" s="32"/>
      <c r="N249" s="32"/>
      <c r="O249" s="33" t="e">
        <f>(Tableau1458[[#This Row],[Prix TTC 
du conditionnement]]-#REF!)/Tableau1458[[#This Row],[Conditionnement proposé par le candidat, exprimé en unité de mesure]]</f>
        <v>#REF!</v>
      </c>
      <c r="P249" s="32" t="e">
        <f>Tableau1458[[#This Row],[Prix TTC 
de l''unité de mesure]]*Tableau1458[[#This Row],[Quantité annuelle indicative (non contractuelle), exprimée en unité de mesure]]</f>
        <v>#REF!</v>
      </c>
      <c r="Q249" s="34"/>
    </row>
    <row r="250" spans="1:17" s="29" customFormat="1" ht="24" customHeight="1" x14ac:dyDescent="0.25">
      <c r="A250" s="34"/>
      <c r="B250" s="34"/>
      <c r="C250" s="34"/>
      <c r="D250" s="35" t="s">
        <v>563</v>
      </c>
      <c r="E250" s="43" t="s">
        <v>348</v>
      </c>
      <c r="F250" s="35" t="s">
        <v>225</v>
      </c>
      <c r="G250" s="35" t="s">
        <v>24</v>
      </c>
      <c r="H250" s="47">
        <v>1</v>
      </c>
      <c r="I250" s="36">
        <v>50</v>
      </c>
      <c r="J25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0" s="31"/>
      <c r="L250" s="30"/>
      <c r="M250" s="32"/>
      <c r="N250" s="32"/>
      <c r="O250" s="33" t="e">
        <f>(Tableau1458[[#This Row],[Prix TTC 
du conditionnement]]-#REF!)/Tableau1458[[#This Row],[Conditionnement proposé par le candidat, exprimé en unité de mesure]]</f>
        <v>#REF!</v>
      </c>
      <c r="P250" s="32" t="e">
        <f>Tableau1458[[#This Row],[Prix TTC 
de l''unité de mesure]]*Tableau1458[[#This Row],[Quantité annuelle indicative (non contractuelle), exprimée en unité de mesure]]</f>
        <v>#REF!</v>
      </c>
      <c r="Q250" s="34"/>
    </row>
    <row r="251" spans="1:17" s="29" customFormat="1" ht="24" customHeight="1" x14ac:dyDescent="0.25">
      <c r="A251" s="34"/>
      <c r="B251" s="34"/>
      <c r="C251" s="34"/>
      <c r="D251" s="35" t="s">
        <v>564</v>
      </c>
      <c r="E251" s="43" t="s">
        <v>226</v>
      </c>
      <c r="F251" s="35" t="s">
        <v>227</v>
      </c>
      <c r="G251" s="35" t="s">
        <v>24</v>
      </c>
      <c r="H251" s="47">
        <v>1</v>
      </c>
      <c r="I251" s="36">
        <v>50</v>
      </c>
      <c r="J251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1" s="31"/>
      <c r="L251" s="30"/>
      <c r="M251" s="32"/>
      <c r="N251" s="32"/>
      <c r="O251" s="33" t="e">
        <f>(Tableau1458[[#This Row],[Prix TTC 
du conditionnement]]-#REF!)/Tableau1458[[#This Row],[Conditionnement proposé par le candidat, exprimé en unité de mesure]]</f>
        <v>#REF!</v>
      </c>
      <c r="P251" s="32" t="e">
        <f>Tableau1458[[#This Row],[Prix TTC 
de l''unité de mesure]]*Tableau1458[[#This Row],[Quantité annuelle indicative (non contractuelle), exprimée en unité de mesure]]</f>
        <v>#REF!</v>
      </c>
      <c r="Q251" s="34"/>
    </row>
    <row r="252" spans="1:17" s="29" customFormat="1" ht="24" customHeight="1" x14ac:dyDescent="0.25">
      <c r="A252" s="34"/>
      <c r="B252" s="34"/>
      <c r="C252" s="34"/>
      <c r="D252" s="35" t="s">
        <v>565</v>
      </c>
      <c r="E252" s="43" t="s">
        <v>280</v>
      </c>
      <c r="F252" s="35" t="s">
        <v>228</v>
      </c>
      <c r="G252" s="35" t="s">
        <v>24</v>
      </c>
      <c r="H252" s="47">
        <v>1</v>
      </c>
      <c r="I252" s="36">
        <v>50</v>
      </c>
      <c r="J25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2" s="31"/>
      <c r="L252" s="30"/>
      <c r="M252" s="32"/>
      <c r="N252" s="32"/>
      <c r="O252" s="33" t="e">
        <f>(Tableau1458[[#This Row],[Prix TTC 
du conditionnement]]-#REF!)/Tableau1458[[#This Row],[Conditionnement proposé par le candidat, exprimé en unité de mesure]]</f>
        <v>#REF!</v>
      </c>
      <c r="P252" s="32" t="e">
        <f>Tableau1458[[#This Row],[Prix TTC 
de l''unité de mesure]]*Tableau1458[[#This Row],[Quantité annuelle indicative (non contractuelle), exprimée en unité de mesure]]</f>
        <v>#REF!</v>
      </c>
      <c r="Q252" s="34"/>
    </row>
    <row r="253" spans="1:17" s="29" customFormat="1" ht="24" customHeight="1" x14ac:dyDescent="0.25">
      <c r="A253" s="34"/>
      <c r="B253" s="34"/>
      <c r="C253" s="34"/>
      <c r="D253" s="35" t="s">
        <v>566</v>
      </c>
      <c r="E253" s="43" t="s">
        <v>229</v>
      </c>
      <c r="F253" s="35" t="s">
        <v>230</v>
      </c>
      <c r="G253" s="35" t="s">
        <v>24</v>
      </c>
      <c r="H253" s="47">
        <v>1</v>
      </c>
      <c r="I253" s="36">
        <v>50</v>
      </c>
      <c r="J253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3" s="31"/>
      <c r="L253" s="30"/>
      <c r="M253" s="32"/>
      <c r="N253" s="32"/>
      <c r="O253" s="33" t="e">
        <f>(Tableau1458[[#This Row],[Prix TTC 
du conditionnement]]-#REF!)/Tableau1458[[#This Row],[Conditionnement proposé par le candidat, exprimé en unité de mesure]]</f>
        <v>#REF!</v>
      </c>
      <c r="P253" s="32" t="e">
        <f>Tableau1458[[#This Row],[Prix TTC 
de l''unité de mesure]]*Tableau1458[[#This Row],[Quantité annuelle indicative (non contractuelle), exprimée en unité de mesure]]</f>
        <v>#REF!</v>
      </c>
      <c r="Q253" s="34"/>
    </row>
    <row r="254" spans="1:17" s="29" customFormat="1" ht="24" customHeight="1" x14ac:dyDescent="0.25">
      <c r="A254" s="34"/>
      <c r="B254" s="34"/>
      <c r="C254" s="34"/>
      <c r="D254" s="35" t="s">
        <v>567</v>
      </c>
      <c r="E254" s="43" t="s">
        <v>231</v>
      </c>
      <c r="F254" s="35" t="s">
        <v>232</v>
      </c>
      <c r="G254" s="35" t="s">
        <v>24</v>
      </c>
      <c r="H254" s="47">
        <v>1</v>
      </c>
      <c r="I254" s="36">
        <v>50</v>
      </c>
      <c r="J254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4" s="31"/>
      <c r="L254" s="30"/>
      <c r="M254" s="32"/>
      <c r="N254" s="32"/>
      <c r="O254" s="33" t="e">
        <f>(Tableau1458[[#This Row],[Prix TTC 
du conditionnement]]-#REF!)/Tableau1458[[#This Row],[Conditionnement proposé par le candidat, exprimé en unité de mesure]]</f>
        <v>#REF!</v>
      </c>
      <c r="P254" s="32" t="e">
        <f>Tableau1458[[#This Row],[Prix TTC 
de l''unité de mesure]]*Tableau1458[[#This Row],[Quantité annuelle indicative (non contractuelle), exprimée en unité de mesure]]</f>
        <v>#REF!</v>
      </c>
      <c r="Q254" s="34"/>
    </row>
    <row r="255" spans="1:17" s="29" customFormat="1" ht="24" customHeight="1" x14ac:dyDescent="0.25">
      <c r="A255" s="34"/>
      <c r="B255" s="34"/>
      <c r="C255" s="34"/>
      <c r="D255" s="35" t="s">
        <v>568</v>
      </c>
      <c r="E255" s="43" t="s">
        <v>233</v>
      </c>
      <c r="F255" s="35" t="s">
        <v>234</v>
      </c>
      <c r="G255" s="35" t="s">
        <v>24</v>
      </c>
      <c r="H255" s="47">
        <v>1</v>
      </c>
      <c r="I255" s="36">
        <v>50</v>
      </c>
      <c r="J255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5" s="31"/>
      <c r="L255" s="30"/>
      <c r="M255" s="32"/>
      <c r="N255" s="32"/>
      <c r="O255" s="33" t="e">
        <f>(Tableau1458[[#This Row],[Prix TTC 
du conditionnement]]-#REF!)/Tableau1458[[#This Row],[Conditionnement proposé par le candidat, exprimé en unité de mesure]]</f>
        <v>#REF!</v>
      </c>
      <c r="P255" s="32" t="e">
        <f>Tableau1458[[#This Row],[Prix TTC 
de l''unité de mesure]]*Tableau1458[[#This Row],[Quantité annuelle indicative (non contractuelle), exprimée en unité de mesure]]</f>
        <v>#REF!</v>
      </c>
      <c r="Q255" s="34"/>
    </row>
    <row r="256" spans="1:17" s="29" customFormat="1" ht="24" customHeight="1" x14ac:dyDescent="0.25">
      <c r="A256" s="34"/>
      <c r="B256" s="34"/>
      <c r="C256" s="34"/>
      <c r="D256" s="35" t="s">
        <v>569</v>
      </c>
      <c r="E256" s="43" t="s">
        <v>235</v>
      </c>
      <c r="F256" s="35" t="s">
        <v>236</v>
      </c>
      <c r="G256" s="35" t="s">
        <v>24</v>
      </c>
      <c r="H256" s="47">
        <v>1</v>
      </c>
      <c r="I256" s="36">
        <v>50</v>
      </c>
      <c r="J256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6" s="31"/>
      <c r="L256" s="30"/>
      <c r="M256" s="32"/>
      <c r="N256" s="32"/>
      <c r="O256" s="33" t="e">
        <f>(Tableau1458[[#This Row],[Prix TTC 
du conditionnement]]-#REF!)/Tableau1458[[#This Row],[Conditionnement proposé par le candidat, exprimé en unité de mesure]]</f>
        <v>#REF!</v>
      </c>
      <c r="P256" s="32" t="e">
        <f>Tableau1458[[#This Row],[Prix TTC 
de l''unité de mesure]]*Tableau1458[[#This Row],[Quantité annuelle indicative (non contractuelle), exprimée en unité de mesure]]</f>
        <v>#REF!</v>
      </c>
      <c r="Q256" s="34"/>
    </row>
    <row r="257" spans="1:17" s="29" customFormat="1" ht="24" customHeight="1" x14ac:dyDescent="0.25">
      <c r="A257" s="34"/>
      <c r="B257" s="34"/>
      <c r="C257" s="34"/>
      <c r="D257" s="35" t="s">
        <v>570</v>
      </c>
      <c r="E257" s="43" t="s">
        <v>237</v>
      </c>
      <c r="F257" s="35" t="s">
        <v>238</v>
      </c>
      <c r="G257" s="35" t="s">
        <v>24</v>
      </c>
      <c r="H257" s="47">
        <v>1</v>
      </c>
      <c r="I257" s="36">
        <v>50</v>
      </c>
      <c r="J257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7" s="31"/>
      <c r="L257" s="30"/>
      <c r="M257" s="32"/>
      <c r="N257" s="32"/>
      <c r="O257" s="33" t="e">
        <f>(Tableau1458[[#This Row],[Prix TTC 
du conditionnement]]-#REF!)/Tableau1458[[#This Row],[Conditionnement proposé par le candidat, exprimé en unité de mesure]]</f>
        <v>#REF!</v>
      </c>
      <c r="P257" s="32" t="e">
        <f>Tableau1458[[#This Row],[Prix TTC 
de l''unité de mesure]]*Tableau1458[[#This Row],[Quantité annuelle indicative (non contractuelle), exprimée en unité de mesure]]</f>
        <v>#REF!</v>
      </c>
      <c r="Q257" s="34"/>
    </row>
    <row r="258" spans="1:17" s="29" customFormat="1" ht="24" customHeight="1" thickBot="1" x14ac:dyDescent="0.3">
      <c r="A258" s="34"/>
      <c r="B258" s="34"/>
      <c r="C258" s="34"/>
      <c r="D258" s="52" t="s">
        <v>571</v>
      </c>
      <c r="E258" s="53" t="s">
        <v>239</v>
      </c>
      <c r="F258" s="54" t="s">
        <v>240</v>
      </c>
      <c r="G258" s="54" t="s">
        <v>24</v>
      </c>
      <c r="H258" s="57">
        <v>1</v>
      </c>
      <c r="I258" s="55">
        <v>50</v>
      </c>
      <c r="J258" s="55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8" s="58"/>
      <c r="L258" s="59"/>
      <c r="M258" s="56"/>
      <c r="N258" s="56"/>
      <c r="O258" s="60" t="e">
        <f>(Tableau1458[[#This Row],[Prix TTC 
du conditionnement]]-#REF!)/Tableau1458[[#This Row],[Conditionnement proposé par le candidat, exprimé en unité de mesure]]</f>
        <v>#REF!</v>
      </c>
      <c r="P258" s="61" t="e">
        <f>Tableau1458[[#This Row],[Prix TTC 
de l''unité de mesure]]*Tableau1458[[#This Row],[Quantité annuelle indicative (non contractuelle), exprimée en unité de mesure]]</f>
        <v>#REF!</v>
      </c>
      <c r="Q258" s="34"/>
    </row>
    <row r="259" spans="1:17" s="29" customFormat="1" ht="24" customHeight="1" x14ac:dyDescent="0.25">
      <c r="A259" s="34"/>
      <c r="B259" s="34"/>
      <c r="C259" s="34"/>
      <c r="D259" s="35" t="s">
        <v>572</v>
      </c>
      <c r="E259" s="43" t="s">
        <v>282</v>
      </c>
      <c r="F259" s="35" t="s">
        <v>241</v>
      </c>
      <c r="G259" s="35" t="s">
        <v>24</v>
      </c>
      <c r="H259" s="47">
        <v>1</v>
      </c>
      <c r="I259" s="36">
        <v>50</v>
      </c>
      <c r="J25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59" s="31"/>
      <c r="L259" s="30"/>
      <c r="M259" s="32"/>
      <c r="N259" s="32"/>
      <c r="O259" s="33" t="e">
        <f>(Tableau1458[[#This Row],[Prix TTC 
du conditionnement]]-#REF!)/Tableau1458[[#This Row],[Conditionnement proposé par le candidat, exprimé en unité de mesure]]</f>
        <v>#REF!</v>
      </c>
      <c r="P259" s="32" t="e">
        <f>Tableau1458[[#This Row],[Prix TTC 
de l''unité de mesure]]*Tableau1458[[#This Row],[Quantité annuelle indicative (non contractuelle), exprimée en unité de mesure]]</f>
        <v>#REF!</v>
      </c>
      <c r="Q259" s="34"/>
    </row>
    <row r="260" spans="1:17" s="29" customFormat="1" ht="24" customHeight="1" x14ac:dyDescent="0.25">
      <c r="A260" s="34"/>
      <c r="B260" s="34"/>
      <c r="C260" s="34"/>
      <c r="D260" s="35" t="s">
        <v>573</v>
      </c>
      <c r="E260" s="43" t="s">
        <v>283</v>
      </c>
      <c r="F260" s="35" t="s">
        <v>242</v>
      </c>
      <c r="G260" s="35" t="s">
        <v>24</v>
      </c>
      <c r="H260" s="47">
        <v>1</v>
      </c>
      <c r="I260" s="36">
        <v>50</v>
      </c>
      <c r="J260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60" s="31"/>
      <c r="L260" s="30"/>
      <c r="M260" s="32"/>
      <c r="N260" s="32"/>
      <c r="O260" s="33" t="e">
        <f>(Tableau1458[[#This Row],[Prix TTC 
du conditionnement]]-#REF!)/Tableau1458[[#This Row],[Conditionnement proposé par le candidat, exprimé en unité de mesure]]</f>
        <v>#REF!</v>
      </c>
      <c r="P260" s="32" t="e">
        <f>Tableau1458[[#This Row],[Prix TTC 
de l''unité de mesure]]*Tableau1458[[#This Row],[Quantité annuelle indicative (non contractuelle), exprimée en unité de mesure]]</f>
        <v>#REF!</v>
      </c>
      <c r="Q260" s="34"/>
    </row>
    <row r="261" spans="1:17" s="29" customFormat="1" ht="24" customHeight="1" x14ac:dyDescent="0.25">
      <c r="A261" s="34"/>
      <c r="B261" s="34"/>
      <c r="C261" s="34"/>
      <c r="D261" s="35" t="s">
        <v>574</v>
      </c>
      <c r="E261" s="43" t="s">
        <v>284</v>
      </c>
      <c r="F261" s="35" t="s">
        <v>243</v>
      </c>
      <c r="G261" s="35" t="s">
        <v>24</v>
      </c>
      <c r="H261" s="47">
        <v>1</v>
      </c>
      <c r="I261" s="36">
        <v>50</v>
      </c>
      <c r="J261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61" s="31"/>
      <c r="L261" s="30"/>
      <c r="M261" s="32"/>
      <c r="N261" s="32"/>
      <c r="O261" s="33" t="e">
        <f>(Tableau1458[[#This Row],[Prix TTC 
du conditionnement]]-#REF!)/Tableau1458[[#This Row],[Conditionnement proposé par le candidat, exprimé en unité de mesure]]</f>
        <v>#REF!</v>
      </c>
      <c r="P261" s="32" t="e">
        <f>Tableau1458[[#This Row],[Prix TTC 
de l''unité de mesure]]*Tableau1458[[#This Row],[Quantité annuelle indicative (non contractuelle), exprimée en unité de mesure]]</f>
        <v>#REF!</v>
      </c>
      <c r="Q261" s="34"/>
    </row>
    <row r="262" spans="1:17" s="29" customFormat="1" ht="24" customHeight="1" x14ac:dyDescent="0.25">
      <c r="A262" s="34"/>
      <c r="B262" s="34"/>
      <c r="C262" s="34"/>
      <c r="D262" s="35" t="s">
        <v>575</v>
      </c>
      <c r="E262" s="43" t="s">
        <v>351</v>
      </c>
      <c r="F262" s="35" t="s">
        <v>244</v>
      </c>
      <c r="G262" s="35" t="s">
        <v>24</v>
      </c>
      <c r="H262" s="47">
        <v>1</v>
      </c>
      <c r="I262" s="36">
        <v>50</v>
      </c>
      <c r="J262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62" s="31"/>
      <c r="L262" s="30"/>
      <c r="M262" s="32"/>
      <c r="N262" s="32"/>
      <c r="O262" s="33" t="e">
        <f>(Tableau1458[[#This Row],[Prix TTC 
du conditionnement]]-#REF!)/Tableau1458[[#This Row],[Conditionnement proposé par le candidat, exprimé en unité de mesure]]</f>
        <v>#REF!</v>
      </c>
      <c r="P262" s="32" t="e">
        <f>Tableau1458[[#This Row],[Prix TTC 
de l''unité de mesure]]*Tableau1458[[#This Row],[Quantité annuelle indicative (non contractuelle), exprimée en unité de mesure]]</f>
        <v>#REF!</v>
      </c>
      <c r="Q262" s="34"/>
    </row>
    <row r="263" spans="1:17" s="29" customFormat="1" ht="24" customHeight="1" x14ac:dyDescent="0.25">
      <c r="A263" s="34"/>
      <c r="B263" s="34"/>
      <c r="C263" s="34"/>
      <c r="D263" s="35" t="s">
        <v>576</v>
      </c>
      <c r="E263" s="43" t="s">
        <v>350</v>
      </c>
      <c r="F263" s="35" t="s">
        <v>245</v>
      </c>
      <c r="G263" s="35" t="s">
        <v>24</v>
      </c>
      <c r="H263" s="47">
        <v>1</v>
      </c>
      <c r="I263" s="36">
        <v>50</v>
      </c>
      <c r="J263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63" s="31"/>
      <c r="L263" s="30"/>
      <c r="M263" s="32"/>
      <c r="N263" s="32"/>
      <c r="O263" s="33" t="e">
        <f>(Tableau1458[[#This Row],[Prix TTC 
du conditionnement]]-#REF!)/Tableau1458[[#This Row],[Conditionnement proposé par le candidat, exprimé en unité de mesure]]</f>
        <v>#REF!</v>
      </c>
      <c r="P263" s="32" t="e">
        <f>Tableau1458[[#This Row],[Prix TTC 
de l''unité de mesure]]*Tableau1458[[#This Row],[Quantité annuelle indicative (non contractuelle), exprimée en unité de mesure]]</f>
        <v>#REF!</v>
      </c>
      <c r="Q263" s="34"/>
    </row>
    <row r="264" spans="1:17" s="29" customFormat="1" ht="24" customHeight="1" x14ac:dyDescent="0.25">
      <c r="A264" s="34"/>
      <c r="B264" s="34"/>
      <c r="C264" s="34"/>
      <c r="D264" s="35" t="s">
        <v>577</v>
      </c>
      <c r="E264" s="43" t="s">
        <v>285</v>
      </c>
      <c r="F264" s="35" t="s">
        <v>246</v>
      </c>
      <c r="G264" s="35" t="s">
        <v>24</v>
      </c>
      <c r="H264" s="47">
        <v>1</v>
      </c>
      <c r="I264" s="36">
        <v>200</v>
      </c>
      <c r="J264" s="36">
        <f>Tableau1458[[#This Row],[Quantité annuelle indicative (non contractuelle), exprimée en unité de conditionnement ]]*Tableau1458[[#This Row],[Conditionnement préféré par l''université, exprimé en unité de mesure]]</f>
        <v>200</v>
      </c>
      <c r="K264" s="31"/>
      <c r="L264" s="30"/>
      <c r="M264" s="32"/>
      <c r="N264" s="32"/>
      <c r="O264" s="33" t="e">
        <f>(Tableau1458[[#This Row],[Prix TTC 
du conditionnement]]-#REF!)/Tableau1458[[#This Row],[Conditionnement proposé par le candidat, exprimé en unité de mesure]]</f>
        <v>#REF!</v>
      </c>
      <c r="P264" s="32" t="e">
        <f>Tableau1458[[#This Row],[Prix TTC 
de l''unité de mesure]]*Tableau1458[[#This Row],[Quantité annuelle indicative (non contractuelle), exprimée en unité de mesure]]</f>
        <v>#REF!</v>
      </c>
      <c r="Q264" s="34"/>
    </row>
    <row r="265" spans="1:17" s="29" customFormat="1" ht="24" customHeight="1" x14ac:dyDescent="0.25">
      <c r="A265" s="34"/>
      <c r="B265" s="34"/>
      <c r="C265" s="34"/>
      <c r="D265" s="35" t="s">
        <v>578</v>
      </c>
      <c r="E265" s="43" t="s">
        <v>286</v>
      </c>
      <c r="F265" s="35" t="s">
        <v>247</v>
      </c>
      <c r="G265" s="35" t="s">
        <v>24</v>
      </c>
      <c r="H265" s="47">
        <v>1</v>
      </c>
      <c r="I265" s="36">
        <v>200</v>
      </c>
      <c r="J265" s="36">
        <f>Tableau1458[[#This Row],[Quantité annuelle indicative (non contractuelle), exprimée en unité de conditionnement ]]*Tableau1458[[#This Row],[Conditionnement préféré par l''université, exprimé en unité de mesure]]</f>
        <v>200</v>
      </c>
      <c r="K265" s="31"/>
      <c r="L265" s="30"/>
      <c r="M265" s="32"/>
      <c r="N265" s="32"/>
      <c r="O265" s="33" t="e">
        <f>(Tableau1458[[#This Row],[Prix TTC 
du conditionnement]]-#REF!)/Tableau1458[[#This Row],[Conditionnement proposé par le candidat, exprimé en unité de mesure]]</f>
        <v>#REF!</v>
      </c>
      <c r="P265" s="32" t="e">
        <f>Tableau1458[[#This Row],[Prix TTC 
de l''unité de mesure]]*Tableau1458[[#This Row],[Quantité annuelle indicative (non contractuelle), exprimée en unité de mesure]]</f>
        <v>#REF!</v>
      </c>
      <c r="Q265" s="34"/>
    </row>
    <row r="266" spans="1:17" s="29" customFormat="1" ht="24" customHeight="1" x14ac:dyDescent="0.25">
      <c r="A266" s="34"/>
      <c r="B266" s="34"/>
      <c r="C266" s="34"/>
      <c r="D266" s="35" t="s">
        <v>579</v>
      </c>
      <c r="E266" s="43" t="s">
        <v>287</v>
      </c>
      <c r="F266" s="35" t="s">
        <v>248</v>
      </c>
      <c r="G266" s="35" t="s">
        <v>24</v>
      </c>
      <c r="H266" s="47">
        <v>1</v>
      </c>
      <c r="I266" s="36">
        <v>200</v>
      </c>
      <c r="J266" s="36">
        <f>Tableau1458[[#This Row],[Quantité annuelle indicative (non contractuelle), exprimée en unité de conditionnement ]]*Tableau1458[[#This Row],[Conditionnement préféré par l''université, exprimé en unité de mesure]]</f>
        <v>200</v>
      </c>
      <c r="K266" s="31"/>
      <c r="L266" s="30"/>
      <c r="M266" s="32"/>
      <c r="N266" s="32"/>
      <c r="O266" s="33" t="e">
        <f>(Tableau1458[[#This Row],[Prix TTC 
du conditionnement]]-#REF!)/Tableau1458[[#This Row],[Conditionnement proposé par le candidat, exprimé en unité de mesure]]</f>
        <v>#REF!</v>
      </c>
      <c r="P266" s="32" t="e">
        <f>Tableau1458[[#This Row],[Prix TTC 
de l''unité de mesure]]*Tableau1458[[#This Row],[Quantité annuelle indicative (non contractuelle), exprimée en unité de mesure]]</f>
        <v>#REF!</v>
      </c>
      <c r="Q266" s="34"/>
    </row>
    <row r="267" spans="1:17" s="29" customFormat="1" ht="24" customHeight="1" x14ac:dyDescent="0.25">
      <c r="A267" s="34"/>
      <c r="B267" s="34"/>
      <c r="C267" s="34"/>
      <c r="D267" s="35" t="s">
        <v>580</v>
      </c>
      <c r="E267" s="43" t="s">
        <v>288</v>
      </c>
      <c r="F267" s="35" t="s">
        <v>249</v>
      </c>
      <c r="G267" s="35" t="s">
        <v>24</v>
      </c>
      <c r="H267" s="47">
        <v>1</v>
      </c>
      <c r="I267" s="36">
        <v>200</v>
      </c>
      <c r="J267" s="36">
        <f>Tableau1458[[#This Row],[Quantité annuelle indicative (non contractuelle), exprimée en unité de conditionnement ]]*Tableau1458[[#This Row],[Conditionnement préféré par l''université, exprimé en unité de mesure]]</f>
        <v>200</v>
      </c>
      <c r="K267" s="31"/>
      <c r="L267" s="30"/>
      <c r="M267" s="32"/>
      <c r="N267" s="32"/>
      <c r="O267" s="33" t="e">
        <f>(Tableau1458[[#This Row],[Prix TTC 
du conditionnement]]-#REF!)/Tableau1458[[#This Row],[Conditionnement proposé par le candidat, exprimé en unité de mesure]]</f>
        <v>#REF!</v>
      </c>
      <c r="P267" s="32" t="e">
        <f>Tableau1458[[#This Row],[Prix TTC 
de l''unité de mesure]]*Tableau1458[[#This Row],[Quantité annuelle indicative (non contractuelle), exprimée en unité de mesure]]</f>
        <v>#REF!</v>
      </c>
      <c r="Q267" s="34"/>
    </row>
    <row r="268" spans="1:17" s="29" customFormat="1" ht="24" customHeight="1" x14ac:dyDescent="0.25">
      <c r="A268" s="34"/>
      <c r="B268" s="34"/>
      <c r="C268" s="34"/>
      <c r="D268" s="35" t="s">
        <v>581</v>
      </c>
      <c r="E268" s="43" t="s">
        <v>289</v>
      </c>
      <c r="F268" s="35" t="s">
        <v>250</v>
      </c>
      <c r="G268" s="35" t="s">
        <v>24</v>
      </c>
      <c r="H268" s="47">
        <v>1</v>
      </c>
      <c r="I268" s="36">
        <v>25</v>
      </c>
      <c r="J268" s="36">
        <f>Tableau1458[[#This Row],[Quantité annuelle indicative (non contractuelle), exprimée en unité de conditionnement ]]*Tableau1458[[#This Row],[Conditionnement préféré par l''université, exprimé en unité de mesure]]</f>
        <v>25</v>
      </c>
      <c r="K268" s="31"/>
      <c r="L268" s="30"/>
      <c r="M268" s="32"/>
      <c r="N268" s="32"/>
      <c r="O268" s="33" t="e">
        <f>(Tableau1458[[#This Row],[Prix TTC 
du conditionnement]]-#REF!)/Tableau1458[[#This Row],[Conditionnement proposé par le candidat, exprimé en unité de mesure]]</f>
        <v>#REF!</v>
      </c>
      <c r="P268" s="32" t="e">
        <f>Tableau1458[[#This Row],[Prix TTC 
de l''unité de mesure]]*Tableau1458[[#This Row],[Quantité annuelle indicative (non contractuelle), exprimée en unité de mesure]]</f>
        <v>#REF!</v>
      </c>
      <c r="Q268" s="34"/>
    </row>
    <row r="269" spans="1:17" s="29" customFormat="1" ht="24" customHeight="1" x14ac:dyDescent="0.25">
      <c r="A269" s="34"/>
      <c r="B269" s="34"/>
      <c r="C269" s="34"/>
      <c r="D269" s="35" t="s">
        <v>582</v>
      </c>
      <c r="E269" s="43" t="s">
        <v>281</v>
      </c>
      <c r="F269" s="35" t="s">
        <v>349</v>
      </c>
      <c r="G269" s="35" t="s">
        <v>24</v>
      </c>
      <c r="H269" s="47">
        <v>1</v>
      </c>
      <c r="I269" s="36">
        <v>50</v>
      </c>
      <c r="J269" s="36">
        <f>Tableau1458[[#This Row],[Quantité annuelle indicative (non contractuelle), exprimée en unité de conditionnement ]]*Tableau1458[[#This Row],[Conditionnement préféré par l''université, exprimé en unité de mesure]]</f>
        <v>50</v>
      </c>
      <c r="K269" s="31"/>
      <c r="L269" s="30"/>
      <c r="M269" s="32"/>
      <c r="N269" s="32"/>
      <c r="O269" s="33" t="e">
        <f>(Tableau1458[[#This Row],[Prix TTC 
du conditionnement]]-#REF!)/Tableau1458[[#This Row],[Conditionnement proposé par le candidat, exprimé en unité de mesure]]</f>
        <v>#REF!</v>
      </c>
      <c r="P269" s="32" t="e">
        <f>Tableau1458[[#This Row],[Prix TTC 
de l''unité de mesure]]*Tableau1458[[#This Row],[Quantité annuelle indicative (non contractuelle), exprimée en unité de mesure]]</f>
        <v>#REF!</v>
      </c>
      <c r="Q269" s="34"/>
    </row>
    <row r="270" spans="1:17" s="29" customFormat="1" ht="24" customHeight="1" thickBot="1" x14ac:dyDescent="0.3">
      <c r="A270" s="34"/>
      <c r="B270" s="34"/>
      <c r="C270" s="34"/>
      <c r="D270" s="24"/>
      <c r="E270" s="38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34"/>
    </row>
    <row r="271" spans="1:17" s="29" customFormat="1" ht="39.950000000000003" customHeight="1" thickBot="1" x14ac:dyDescent="0.3">
      <c r="A271" s="34"/>
      <c r="B271" s="34"/>
      <c r="C271" s="26"/>
      <c r="D271" s="85" t="s">
        <v>39</v>
      </c>
      <c r="E271" s="86"/>
      <c r="F271" s="86"/>
      <c r="G271" s="86"/>
      <c r="H271" s="86"/>
      <c r="I271" s="86"/>
      <c r="J271" s="86"/>
      <c r="K271" s="86"/>
      <c r="L271" s="86"/>
      <c r="M271" s="86"/>
      <c r="N271" s="87"/>
      <c r="O271" s="88"/>
      <c r="P271" s="89"/>
      <c r="Q271" s="23"/>
    </row>
    <row r="272" spans="1:17" s="29" customFormat="1" ht="24" customHeight="1" thickBot="1" x14ac:dyDescent="0.3">
      <c r="A272" s="34"/>
      <c r="B272" s="34"/>
      <c r="C272" s="34"/>
      <c r="D272" s="25"/>
      <c r="E272" s="39"/>
      <c r="F272" s="25"/>
      <c r="G272" s="25"/>
      <c r="H272" s="25"/>
      <c r="I272" s="25"/>
      <c r="J272" s="25"/>
      <c r="K272" s="25"/>
      <c r="L272" s="25"/>
      <c r="M272" s="25"/>
      <c r="N272" s="25"/>
      <c r="O272" s="28"/>
      <c r="P272" s="28"/>
      <c r="Q272" s="34"/>
    </row>
    <row r="273" spans="1:18" s="1" customFormat="1" ht="70.5" customHeight="1" thickBot="1" x14ac:dyDescent="0.3">
      <c r="A273" s="34"/>
      <c r="B273" s="34"/>
      <c r="C273" s="34"/>
      <c r="D273" s="27" t="s">
        <v>23</v>
      </c>
      <c r="E273" s="40" t="s">
        <v>29</v>
      </c>
      <c r="F273" s="3" t="s">
        <v>0</v>
      </c>
      <c r="G273" s="3" t="s">
        <v>1</v>
      </c>
      <c r="H273" s="3" t="s">
        <v>2</v>
      </c>
      <c r="I273" s="3" t="s">
        <v>3</v>
      </c>
      <c r="J273" s="3" t="s">
        <v>4</v>
      </c>
      <c r="K273" s="4" t="s">
        <v>5</v>
      </c>
      <c r="L273" s="5" t="s">
        <v>6</v>
      </c>
      <c r="M273" s="5" t="s">
        <v>8</v>
      </c>
      <c r="N273" s="5" t="s">
        <v>9</v>
      </c>
      <c r="O273" s="6" t="s">
        <v>10</v>
      </c>
      <c r="P273" s="7" t="s">
        <v>7</v>
      </c>
      <c r="Q273" s="34"/>
    </row>
    <row r="274" spans="1:18" s="29" customFormat="1" ht="24" customHeight="1" x14ac:dyDescent="0.25">
      <c r="A274" s="34"/>
      <c r="B274" s="34"/>
      <c r="C274" s="34"/>
      <c r="D274" s="35" t="s">
        <v>583</v>
      </c>
      <c r="E274" s="44" t="s">
        <v>32</v>
      </c>
      <c r="F274" s="35" t="s">
        <v>31</v>
      </c>
      <c r="G274" s="35" t="s">
        <v>24</v>
      </c>
      <c r="H274" s="47">
        <v>1</v>
      </c>
      <c r="I274" s="36">
        <v>10</v>
      </c>
      <c r="J274" s="36">
        <f>Tableau1453[[#This Row],[Quantité annuelle indicative (non contractuelle), exprimée en unité de conditionnement ]]*Tableau1453[[#This Row],[Conditionnement préféré par l''université, exprimé en unité de mesure]]</f>
        <v>10</v>
      </c>
      <c r="K274" s="31"/>
      <c r="L274" s="30"/>
      <c r="M274" s="32"/>
      <c r="N274" s="32"/>
      <c r="O274" s="33" t="e">
        <f>(Tableau1453[[#This Row],[Prix TTC 
du conditionnement]]-#REF!)/Tableau1453[[#This Row],[Conditionnement proposé par le candidat, exprimé en unité de mesure]]</f>
        <v>#REF!</v>
      </c>
      <c r="P274" s="32" t="e">
        <f>Tableau1453[[#This Row],[Prix TTC 
de l''unité de mesure]]*Tableau1453[[#This Row],[Quantité annuelle indicative (non contractuelle), exprimée en unité de mesure]]</f>
        <v>#REF!</v>
      </c>
      <c r="Q274" s="34"/>
    </row>
    <row r="275" spans="1:18" s="29" customFormat="1" ht="24" customHeight="1" x14ac:dyDescent="0.25">
      <c r="A275" s="34"/>
      <c r="B275" s="34"/>
      <c r="C275" s="34"/>
      <c r="D275" s="35" t="s">
        <v>584</v>
      </c>
      <c r="E275" s="43" t="s">
        <v>35</v>
      </c>
      <c r="F275" s="35" t="s">
        <v>31</v>
      </c>
      <c r="G275" s="35" t="s">
        <v>24</v>
      </c>
      <c r="H275" s="47">
        <v>1</v>
      </c>
      <c r="I275" s="36">
        <v>10</v>
      </c>
      <c r="J275" s="36">
        <f>Tableau1453[[#This Row],[Quantité annuelle indicative (non contractuelle), exprimée en unité de conditionnement ]]*Tableau1453[[#This Row],[Conditionnement préféré par l''université, exprimé en unité de mesure]]</f>
        <v>10</v>
      </c>
      <c r="K275" s="31"/>
      <c r="L275" s="30"/>
      <c r="M275" s="32"/>
      <c r="N275" s="32"/>
      <c r="O275" s="33" t="e">
        <f>(Tableau1453[[#This Row],[Prix TTC 
du conditionnement]]-#REF!)/Tableau1453[[#This Row],[Conditionnement proposé par le candidat, exprimé en unité de mesure]]</f>
        <v>#REF!</v>
      </c>
      <c r="P275" s="32" t="e">
        <f>Tableau1453[[#This Row],[Prix TTC 
de l''unité de mesure]]*Tableau1453[[#This Row],[Quantité annuelle indicative (non contractuelle), exprimée en unité de mesure]]</f>
        <v>#REF!</v>
      </c>
      <c r="Q275" s="34"/>
    </row>
    <row r="276" spans="1:18" s="29" customFormat="1" ht="24" customHeight="1" x14ac:dyDescent="0.25">
      <c r="A276" s="34"/>
      <c r="B276" s="34"/>
      <c r="C276" s="34"/>
      <c r="D276" s="35" t="s">
        <v>585</v>
      </c>
      <c r="E276" s="43" t="s">
        <v>33</v>
      </c>
      <c r="F276" s="35" t="s">
        <v>31</v>
      </c>
      <c r="G276" s="35" t="s">
        <v>24</v>
      </c>
      <c r="H276" s="47">
        <v>1</v>
      </c>
      <c r="I276" s="36">
        <v>10</v>
      </c>
      <c r="J276" s="36">
        <f>Tableau1453[[#This Row],[Quantité annuelle indicative (non contractuelle), exprimée en unité de conditionnement ]]*Tableau1453[[#This Row],[Conditionnement préféré par l''université, exprimé en unité de mesure]]</f>
        <v>10</v>
      </c>
      <c r="K276" s="31"/>
      <c r="L276" s="30"/>
      <c r="M276" s="32"/>
      <c r="N276" s="32"/>
      <c r="O276" s="33" t="e">
        <f>(Tableau1453[[#This Row],[Prix TTC 
du conditionnement]]-#REF!)/Tableau1453[[#This Row],[Conditionnement proposé par le candidat, exprimé en unité de mesure]]</f>
        <v>#REF!</v>
      </c>
      <c r="P276" s="32" t="e">
        <f>Tableau1453[[#This Row],[Prix TTC 
de l''unité de mesure]]*Tableau1453[[#This Row],[Quantité annuelle indicative (non contractuelle), exprimée en unité de mesure]]</f>
        <v>#REF!</v>
      </c>
      <c r="Q276" s="34"/>
    </row>
    <row r="277" spans="1:18" s="29" customFormat="1" ht="24" customHeight="1" x14ac:dyDescent="0.25">
      <c r="A277" s="34"/>
      <c r="B277" s="34"/>
      <c r="C277" s="34"/>
      <c r="D277" s="35" t="s">
        <v>586</v>
      </c>
      <c r="E277" s="43" t="s">
        <v>34</v>
      </c>
      <c r="F277" s="35" t="s">
        <v>31</v>
      </c>
      <c r="G277" s="35" t="s">
        <v>24</v>
      </c>
      <c r="H277" s="47">
        <v>1</v>
      </c>
      <c r="I277" s="36">
        <v>10</v>
      </c>
      <c r="J277" s="36">
        <f>Tableau1453[[#This Row],[Quantité annuelle indicative (non contractuelle), exprimée en unité de conditionnement ]]*Tableau1453[[#This Row],[Conditionnement préféré par l''université, exprimé en unité de mesure]]</f>
        <v>10</v>
      </c>
      <c r="K277" s="31"/>
      <c r="L277" s="30"/>
      <c r="M277" s="32"/>
      <c r="N277" s="32"/>
      <c r="O277" s="33" t="e">
        <f>(Tableau1453[[#This Row],[Prix TTC 
du conditionnement]]-#REF!)/Tableau1453[[#This Row],[Conditionnement proposé par le candidat, exprimé en unité de mesure]]</f>
        <v>#REF!</v>
      </c>
      <c r="P277" s="32" t="e">
        <f>Tableau1453[[#This Row],[Prix TTC 
de l''unité de mesure]]*Tableau1453[[#This Row],[Quantité annuelle indicative (non contractuelle), exprimée en unité de mesure]]</f>
        <v>#REF!</v>
      </c>
      <c r="Q277" s="34"/>
    </row>
    <row r="278" spans="1:18" s="29" customFormat="1" ht="24" customHeight="1" thickBot="1" x14ac:dyDescent="0.3">
      <c r="A278" s="34"/>
      <c r="B278" s="34"/>
      <c r="C278" s="34"/>
      <c r="D278" s="25"/>
      <c r="E278" s="39"/>
      <c r="F278" s="25"/>
      <c r="G278" s="25"/>
      <c r="H278" s="25"/>
      <c r="I278" s="25"/>
      <c r="J278" s="25"/>
      <c r="K278" s="25"/>
      <c r="L278" s="25"/>
      <c r="M278" s="25"/>
      <c r="N278" s="25"/>
      <c r="O278" s="48"/>
      <c r="P278" s="48"/>
      <c r="Q278" s="24"/>
    </row>
    <row r="279" spans="1:18" ht="39.950000000000003" customHeight="1" thickBot="1" x14ac:dyDescent="0.3">
      <c r="A279" s="22"/>
      <c r="B279" s="22"/>
      <c r="C279" s="22"/>
      <c r="D279" s="25"/>
      <c r="E279" s="39"/>
      <c r="F279" s="25"/>
      <c r="G279" s="25"/>
      <c r="H279" s="25"/>
      <c r="I279" s="25"/>
      <c r="J279" s="25"/>
      <c r="K279" s="25"/>
      <c r="L279" s="25"/>
      <c r="M279" s="25"/>
      <c r="N279" s="25"/>
      <c r="O279" s="75" t="s">
        <v>21</v>
      </c>
      <c r="P279" s="76"/>
    </row>
    <row r="280" spans="1:18" ht="39.950000000000003" customHeight="1" thickBot="1" x14ac:dyDescent="0.3">
      <c r="A280" s="22"/>
      <c r="B280" s="22"/>
      <c r="C280" s="22"/>
      <c r="D280" s="25"/>
      <c r="E280" s="39"/>
      <c r="F280" s="25"/>
      <c r="G280" s="25"/>
      <c r="H280" s="25"/>
      <c r="I280" s="25"/>
      <c r="J280" s="25"/>
      <c r="K280" s="25"/>
      <c r="L280" s="25"/>
      <c r="M280" s="25"/>
      <c r="N280" s="25"/>
      <c r="O280" s="73" t="e">
        <f>SUM(P19:P41,P46:P59,P64:P91,P96:P145,P150:P159,P164:P269,P274:P277)</f>
        <v>#REF!</v>
      </c>
      <c r="P280" s="74"/>
    </row>
    <row r="281" spans="1:18" ht="24" customHeight="1" x14ac:dyDescent="0.25">
      <c r="A281" s="22"/>
      <c r="B281" s="22"/>
      <c r="C281" s="22"/>
      <c r="D281" s="26"/>
      <c r="E281" s="45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62"/>
      <c r="Q281" s="62"/>
    </row>
    <row r="282" spans="1:18" ht="24" customHeight="1" x14ac:dyDescent="0.25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</row>
    <row r="283" spans="1:18" ht="24" customHeight="1" x14ac:dyDescent="0.25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</row>
    <row r="284" spans="1:18" ht="24" customHeight="1" x14ac:dyDescent="0.25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</row>
    <row r="285" spans="1:18" ht="24" customHeight="1" x14ac:dyDescent="0.25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</row>
    <row r="286" spans="1:18" ht="24" customHeight="1" x14ac:dyDescent="0.25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</row>
    <row r="287" spans="1:18" ht="24" customHeight="1" x14ac:dyDescent="0.25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</row>
  </sheetData>
  <mergeCells count="27">
    <mergeCell ref="D147:N147"/>
    <mergeCell ref="O147:P147"/>
    <mergeCell ref="B17:B18"/>
    <mergeCell ref="D3:P3"/>
    <mergeCell ref="D2:P2"/>
    <mergeCell ref="D4:P4"/>
    <mergeCell ref="D5:P5"/>
    <mergeCell ref="D14:J14"/>
    <mergeCell ref="D7:P7"/>
    <mergeCell ref="F12:H12"/>
    <mergeCell ref="D12:E12"/>
    <mergeCell ref="D8:P8"/>
    <mergeCell ref="O280:P280"/>
    <mergeCell ref="O279:P279"/>
    <mergeCell ref="O14:P14"/>
    <mergeCell ref="K14:N14"/>
    <mergeCell ref="D10:P10"/>
    <mergeCell ref="D161:N161"/>
    <mergeCell ref="O161:P161"/>
    <mergeCell ref="D271:N271"/>
    <mergeCell ref="O271:P271"/>
    <mergeCell ref="D43:N43"/>
    <mergeCell ref="O43:P43"/>
    <mergeCell ref="D61:N61"/>
    <mergeCell ref="O61:P61"/>
    <mergeCell ref="D93:N93"/>
    <mergeCell ref="O93:P93"/>
  </mergeCells>
  <conditionalFormatting sqref="J17:J41 J46:J59 J64:J91 J96:J145 J164:J269">
    <cfRule type="cellIs" dxfId="13" priority="37" operator="equal">
      <formula>0</formula>
    </cfRule>
  </conditionalFormatting>
  <conditionalFormatting sqref="O17:P41 O46:P59 O64:P91 O280 O96:P145 O164:P269">
    <cfRule type="containsErrors" dxfId="12" priority="36">
      <formula>ISERROR(O17)</formula>
    </cfRule>
  </conditionalFormatting>
  <conditionalFormatting sqref="F278:F281 F288:F1048576 F1:F8 F12:F147 F160:F271">
    <cfRule type="containsText" dxfId="11" priority="28" operator="containsText" text="N/C">
      <formula>NOT(ISERROR(SEARCH("N/C",F1)))</formula>
    </cfRule>
  </conditionalFormatting>
  <conditionalFormatting sqref="J274:J277">
    <cfRule type="cellIs" dxfId="10" priority="23" operator="equal">
      <formula>0</formula>
    </cfRule>
  </conditionalFormatting>
  <conditionalFormatting sqref="O274:P277">
    <cfRule type="containsErrors" dxfId="9" priority="22">
      <formula>ISERROR(O274)</formula>
    </cfRule>
  </conditionalFormatting>
  <conditionalFormatting sqref="F273">
    <cfRule type="containsText" dxfId="8" priority="21" operator="containsText" text="N/C">
      <formula>NOT(ISERROR(SEARCH("N/C",F273)))</formula>
    </cfRule>
  </conditionalFormatting>
  <conditionalFormatting sqref="F274:F277">
    <cfRule type="containsText" dxfId="7" priority="18" operator="containsText" text="N/C">
      <formula>NOT(ISERROR(SEARCH("N/C",F274)))</formula>
    </cfRule>
  </conditionalFormatting>
  <conditionalFormatting sqref="J150:J158">
    <cfRule type="cellIs" dxfId="6" priority="12" operator="equal">
      <formula>0</formula>
    </cfRule>
  </conditionalFormatting>
  <conditionalFormatting sqref="O150:P159">
    <cfRule type="containsErrors" dxfId="5" priority="11">
      <formula>ISERROR(O150)</formula>
    </cfRule>
  </conditionalFormatting>
  <conditionalFormatting sqref="F148:F158">
    <cfRule type="containsText" dxfId="4" priority="10" operator="containsText" text="N/C">
      <formula>NOT(ISERROR(SEARCH("N/C",F148)))</formula>
    </cfRule>
  </conditionalFormatting>
  <conditionalFormatting sqref="F159">
    <cfRule type="containsText" dxfId="3" priority="9" operator="containsText" text="N/C">
      <formula>NOT(ISERROR(SEARCH("N/C",F159)))</formula>
    </cfRule>
  </conditionalFormatting>
  <conditionalFormatting sqref="J159">
    <cfRule type="cellIs" dxfId="2" priority="8" operator="equal">
      <formula>0</formula>
    </cfRule>
  </conditionalFormatting>
  <conditionalFormatting sqref="F272">
    <cfRule type="containsText" dxfId="1" priority="2" operator="containsText" text="N/C">
      <formula>NOT(ISERROR(SEARCH("N/C",F272)))</formula>
    </cfRule>
  </conditionalFormatting>
  <conditionalFormatting sqref="F9 F11">
    <cfRule type="containsText" dxfId="0" priority="1" operator="containsText" text="N/C">
      <formula>NOT(ISERROR(SEARCH("N/C",F9)))</formula>
    </cfRule>
  </conditionalFormatting>
  <pageMargins left="0.25" right="0.25" top="0.75" bottom="0.75" header="0.3" footer="0.3"/>
  <pageSetup paperSize="9" scale="37" fitToHeight="0" orientation="landscape" r:id="rId1"/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25B03- BPU LOT 5</vt:lpstr>
      <vt:lpstr>'25B03- BPU LOT 5'!Zone_d_impression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Franck Jolly</cp:lastModifiedBy>
  <cp:lastPrinted>2019-09-11T12:40:55Z</cp:lastPrinted>
  <dcterms:created xsi:type="dcterms:W3CDTF">2019-09-11T09:57:33Z</dcterms:created>
  <dcterms:modified xsi:type="dcterms:W3CDTF">2025-06-20T16:00:59Z</dcterms:modified>
</cp:coreProperties>
</file>